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225" firstSheet="14" activeTab="14"/>
  </bookViews>
  <sheets>
    <sheet name="2012год" sheetId="1" state="hidden" r:id="rId1"/>
    <sheet name="09.2012г." sheetId="2" state="hidden" r:id="rId2"/>
    <sheet name="2013год " sheetId="4" state="hidden" r:id="rId3"/>
    <sheet name="2014год " sheetId="5" state="hidden" r:id="rId4"/>
    <sheet name="2015год " sheetId="6" state="hidden" r:id="rId5"/>
    <sheet name="перех.пер 15-16" sheetId="8" state="hidden" r:id="rId6"/>
    <sheet name="2016год" sheetId="7" state="hidden" r:id="rId7"/>
    <sheet name="перех.пер 16-17" sheetId="9" state="hidden" r:id="rId8"/>
    <sheet name="2017год" sheetId="10" state="hidden" r:id="rId9"/>
    <sheet name="2017год (новое с 01.07)" sheetId="12" state="hidden" r:id="rId10"/>
    <sheet name="2017год (новое с 01.07изм норм)" sheetId="13" state="hidden" r:id="rId11"/>
    <sheet name="2018год (новое с 01.01.18)" sheetId="14" state="hidden" r:id="rId12"/>
    <sheet name="2019" sheetId="16" state="hidden" r:id="rId13"/>
    <sheet name="2020год" sheetId="17" state="hidden" r:id="rId14"/>
    <sheet name="2021 год" sheetId="22" r:id="rId15"/>
    <sheet name="2015-2020" sheetId="18" state="hidden" r:id="rId16"/>
  </sheets>
  <definedNames>
    <definedName name="_xlnm.Print_Area" localSheetId="1">'09.2012г.'!$A$1:$B$25</definedName>
    <definedName name="_xlnm.Print_Area" localSheetId="2">'2013год '!$A$1:$C$25</definedName>
    <definedName name="_xlnm.Print_Area" localSheetId="3">'2014год '!$A$1:$C$25</definedName>
    <definedName name="_xlnm.Print_Area" localSheetId="15">'2015-2020'!$A$1:$G$12</definedName>
    <definedName name="_xlnm.Print_Area" localSheetId="4">'2015год '!$A$1:$C$23</definedName>
    <definedName name="_xlnm.Print_Area" localSheetId="6">'2016год'!$A$1:$D$23</definedName>
    <definedName name="_xlnm.Print_Area" localSheetId="8">'2017год'!$A$1:$D$29</definedName>
    <definedName name="_xlnm.Print_Area" localSheetId="9">'2017год (новое с 01.07)'!$A$1:$D$29</definedName>
    <definedName name="_xlnm.Print_Area" localSheetId="10">'2017год (новое с 01.07изм норм)'!$A$1:$D$44</definedName>
    <definedName name="_xlnm.Print_Area" localSheetId="11">'2018год (новое с 01.01.18)'!$A$1:$E$46</definedName>
    <definedName name="_xlnm.Print_Area" localSheetId="12">'2019'!$A$1:$D$45</definedName>
    <definedName name="_xlnm.Print_Area" localSheetId="13">'2020год'!$A$1:$D$45</definedName>
    <definedName name="_xlnm.Print_Area" localSheetId="5">'перех.пер 15-16'!$A$1:$C$23</definedName>
    <definedName name="_xlnm.Print_Area" localSheetId="7">'перех.пер 16-17'!$A$1:$D$23</definedName>
  </definedNames>
  <calcPr calcId="145621"/>
</workbook>
</file>

<file path=xl/calcChain.xml><?xml version="1.0" encoding="utf-8"?>
<calcChain xmlns="http://schemas.openxmlformats.org/spreadsheetml/2006/main">
  <c r="C15" i="22" l="1"/>
  <c r="B15" i="22"/>
  <c r="C13" i="22"/>
  <c r="B13" i="22"/>
  <c r="D12" i="17" l="1"/>
  <c r="C12" i="17"/>
  <c r="D14" i="17"/>
  <c r="C14" i="17"/>
  <c r="B14" i="17" l="1"/>
  <c r="B12" i="17"/>
  <c r="F13" i="16" l="1"/>
  <c r="E13" i="16"/>
  <c r="F11" i="16"/>
  <c r="E11" i="16"/>
  <c r="F10" i="16"/>
  <c r="E10" i="16"/>
  <c r="D12" i="16" l="1"/>
  <c r="C12" i="16"/>
  <c r="B12" i="16"/>
  <c r="D14" i="16"/>
  <c r="C14" i="16"/>
  <c r="B14" i="16"/>
  <c r="F22" i="16"/>
  <c r="F21" i="16"/>
  <c r="F20" i="16"/>
  <c r="F17" i="16"/>
  <c r="F18" i="16"/>
  <c r="F16" i="16"/>
  <c r="E22" i="16"/>
  <c r="E21" i="16"/>
  <c r="E20" i="16"/>
  <c r="E17" i="16"/>
  <c r="E18" i="16"/>
  <c r="E16" i="16"/>
  <c r="F14" i="14" l="1"/>
  <c r="F13" i="14"/>
  <c r="F12" i="14" l="1"/>
  <c r="F11" i="14"/>
  <c r="F10" i="14"/>
  <c r="F22" i="14" l="1"/>
  <c r="F21" i="14"/>
  <c r="F20" i="14"/>
  <c r="F18" i="14"/>
  <c r="F17" i="14"/>
  <c r="F16" i="14"/>
  <c r="E20" i="13" l="1"/>
  <c r="E19" i="13"/>
  <c r="E18" i="13"/>
  <c r="E16" i="13"/>
  <c r="E15" i="13"/>
  <c r="E14" i="13"/>
  <c r="E12" i="13"/>
  <c r="E11" i="13"/>
  <c r="E10" i="13"/>
  <c r="E9" i="13"/>
  <c r="E8" i="13"/>
  <c r="D21" i="12"/>
  <c r="D20" i="12"/>
  <c r="D19" i="12"/>
  <c r="D17" i="12"/>
  <c r="D16" i="12"/>
  <c r="D15" i="12"/>
  <c r="D13" i="12"/>
  <c r="D12" i="12"/>
  <c r="D11" i="12"/>
  <c r="D10" i="12"/>
  <c r="D9" i="12"/>
  <c r="D21" i="10"/>
  <c r="D20" i="10"/>
  <c r="D19" i="10"/>
  <c r="D17" i="10"/>
  <c r="D16" i="10"/>
  <c r="D15" i="10"/>
  <c r="D13" i="10"/>
  <c r="D12" i="10"/>
  <c r="D11" i="10"/>
  <c r="D10" i="10"/>
  <c r="D9" i="10"/>
  <c r="D21" i="9"/>
  <c r="D20" i="9"/>
  <c r="D19" i="9"/>
  <c r="D17" i="9"/>
  <c r="D16" i="9"/>
  <c r="D15" i="9"/>
  <c r="D13" i="9"/>
  <c r="D12" i="9"/>
  <c r="D11" i="9"/>
  <c r="D10" i="9"/>
  <c r="D9" i="9"/>
  <c r="D9" i="7"/>
  <c r="D21" i="7"/>
  <c r="D20" i="7"/>
  <c r="D19" i="7"/>
  <c r="D17" i="7"/>
  <c r="D16" i="7"/>
  <c r="D15" i="7"/>
  <c r="D13" i="7"/>
  <c r="D12" i="7"/>
  <c r="D11" i="7"/>
  <c r="D10" i="7"/>
  <c r="F13" i="5"/>
  <c r="D12" i="6"/>
  <c r="D11" i="6"/>
  <c r="D21" i="6"/>
  <c r="D20" i="6"/>
  <c r="D19" i="6"/>
  <c r="D17" i="6"/>
  <c r="D16" i="6"/>
  <c r="D15" i="6"/>
  <c r="D13" i="6"/>
  <c r="D10" i="6"/>
  <c r="D9" i="6"/>
  <c r="F14" i="5"/>
  <c r="D21" i="5"/>
  <c r="D22" i="5"/>
  <c r="D23" i="5"/>
  <c r="D20" i="5"/>
  <c r="D17" i="5"/>
  <c r="D18" i="5"/>
  <c r="D16" i="5"/>
  <c r="D14" i="5"/>
  <c r="D13" i="5"/>
  <c r="B12" i="5"/>
  <c r="D12" i="5" s="1"/>
  <c r="B11" i="5"/>
  <c r="D11" i="5" s="1"/>
  <c r="B10" i="5"/>
  <c r="D10" i="5" s="1"/>
  <c r="C12" i="4"/>
  <c r="B12" i="4"/>
  <c r="C11" i="4"/>
  <c r="C10" i="4"/>
  <c r="B11" i="4"/>
  <c r="B10" i="4"/>
</calcChain>
</file>

<file path=xl/sharedStrings.xml><?xml version="1.0" encoding="utf-8"?>
<sst xmlns="http://schemas.openxmlformats.org/spreadsheetml/2006/main" count="714" uniqueCount="212">
  <si>
    <t xml:space="preserve">СПРАВОЧНАЯ информация об изменении тарифов на коммунальные услуги </t>
  </si>
  <si>
    <t>Коммунальная услуга</t>
  </si>
  <si>
    <t>Основание изменения тарифа</t>
  </si>
  <si>
    <t>Холодное водоснабжение, водоотведение</t>
  </si>
  <si>
    <t xml:space="preserve">Приказ Департамента тарифной и ценовой политики Тюменской области от 30.11.2011г. №293/01-05-ОС «Об установлении тарифов», Решение Тюменской городской Думы от 29.09.2011г. №704 «Об утверждении надбавок к тарифам для потребителей товаров и услуг ООО «Тюмень Водоканал» </t>
  </si>
  <si>
    <t>Горячее водоснабжение, отопление</t>
  </si>
  <si>
    <t>Решение Региональной энергетической комиссии Тюм.обл., ХМАО и ЯНАО от 21.12.2011г. №396 «Об установлении тарифов на тепловую энергию, поставляемую ОАО «Уральская теплосетевая компания (УТСК)» потребителям»</t>
  </si>
  <si>
    <t>Электроэнергия</t>
  </si>
  <si>
    <t>Решение Региональной энергетической комиссии Тюм.обл., ХМАО и ЯНАО от 01.11.2011г. №222 «Об установлении цен (тарифов) на электрическую энергию, поставляемую населению и приравненным к нему категориям потребителей, на территории Тюм.обл., ХМАО-Югры и ЯНАО»</t>
  </si>
  <si>
    <t>Газ</t>
  </si>
  <si>
    <t>Постановление Правительства Тюменской области от 20 июня 2012 г. N 228-п "О розничной цене за газ"</t>
  </si>
  <si>
    <t>Тарифы</t>
  </si>
  <si>
    <t>Наименование услуги</t>
  </si>
  <si>
    <t>Январь-июнь 2012г.</t>
  </si>
  <si>
    <t>С 01 июля 2012г.</t>
  </si>
  <si>
    <r>
      <t>С 01 сентября 2012г</t>
    </r>
    <r>
      <rPr>
        <sz val="8.5"/>
        <color rgb="FF000000"/>
        <rFont val="Times New Roman"/>
        <family val="1"/>
        <charset val="204"/>
      </rPr>
      <t>.</t>
    </r>
  </si>
  <si>
    <r>
      <t>Холодное водоснабжение</t>
    </r>
    <r>
      <rPr>
        <sz val="9.5"/>
        <color rgb="FF000000"/>
        <rFont val="Times New Roman"/>
        <family val="1"/>
        <charset val="204"/>
      </rPr>
      <t xml:space="preserve"> по нормативу, руб/чел.</t>
    </r>
  </si>
  <si>
    <t>При наличии счетчиков, руб/м3</t>
  </si>
  <si>
    <r>
      <t>Канализация</t>
    </r>
    <r>
      <rPr>
        <sz val="9.5"/>
        <color rgb="FF000000"/>
        <rFont val="Times New Roman"/>
        <family val="1"/>
        <charset val="204"/>
      </rPr>
      <t xml:space="preserve"> по нормативу, руб/чел.</t>
    </r>
  </si>
  <si>
    <r>
      <t>Тепловая энергия</t>
    </r>
    <r>
      <rPr>
        <sz val="9.5"/>
        <color rgb="FF000000"/>
        <rFont val="Times New Roman"/>
        <family val="1"/>
        <charset val="204"/>
      </rPr>
      <t>, руб/ 1Гкал</t>
    </r>
  </si>
  <si>
    <r>
      <t>Горячее водоснабжение</t>
    </r>
    <r>
      <rPr>
        <sz val="9.5"/>
        <color rgb="FF000000"/>
        <rFont val="Times New Roman"/>
        <family val="1"/>
        <charset val="204"/>
      </rPr>
      <t xml:space="preserve"> по нормативу, руб/ чел.</t>
    </r>
  </si>
  <si>
    <t>При наличии счетчиков</t>
  </si>
  <si>
    <t xml:space="preserve"> -стоимость нагрева воды, руб/м3</t>
  </si>
  <si>
    <r>
      <t xml:space="preserve">44,05 </t>
    </r>
    <r>
      <rPr>
        <b/>
        <sz val="7"/>
        <color rgb="FF000000"/>
        <rFont val="Times New Roman"/>
        <family val="1"/>
        <charset val="204"/>
      </rPr>
      <t>(в отопительный период)</t>
    </r>
  </si>
  <si>
    <r>
      <t xml:space="preserve">35,24 </t>
    </r>
    <r>
      <rPr>
        <b/>
        <sz val="6"/>
        <color rgb="FF000000"/>
        <rFont val="Times New Roman"/>
        <family val="1"/>
        <charset val="204"/>
      </rPr>
      <t>(в неотопительный период)</t>
    </r>
  </si>
  <si>
    <r>
      <t xml:space="preserve"> </t>
    </r>
    <r>
      <rPr>
        <b/>
        <sz val="7"/>
        <color rgb="FF000000"/>
        <rFont val="Times New Roman"/>
        <family val="1"/>
        <charset val="204"/>
      </rPr>
      <t>(в неотопительный период)</t>
    </r>
  </si>
  <si>
    <r>
      <t xml:space="preserve">39,45 </t>
    </r>
    <r>
      <rPr>
        <b/>
        <sz val="7"/>
        <color rgb="FF000000"/>
        <rFont val="Times New Roman"/>
        <family val="1"/>
        <charset val="204"/>
      </rPr>
      <t>( в неотопительный период)</t>
    </r>
  </si>
  <si>
    <t>(в отопительный период)</t>
  </si>
  <si>
    <t xml:space="preserve"> -  расход воды, руб/м3</t>
  </si>
  <si>
    <r>
      <t xml:space="preserve"> - итого </t>
    </r>
    <r>
      <rPr>
        <b/>
        <u/>
        <sz val="11"/>
        <color rgb="FF000000"/>
        <rFont val="Times New Roman"/>
        <family val="1"/>
        <charset val="204"/>
      </rPr>
      <t>горячая вода</t>
    </r>
    <r>
      <rPr>
        <sz val="9.5"/>
        <color rgb="FF000000"/>
        <rFont val="Times New Roman"/>
        <family val="1"/>
        <charset val="204"/>
      </rPr>
      <t>, руб/м3</t>
    </r>
  </si>
  <si>
    <r>
      <t>Отопление</t>
    </r>
    <r>
      <rPr>
        <sz val="9.5"/>
        <color rgb="FF000000"/>
        <rFont val="Times New Roman"/>
        <family val="1"/>
        <charset val="204"/>
      </rPr>
      <t>, руб/м</t>
    </r>
    <r>
      <rPr>
        <vertAlign val="superscript"/>
        <sz val="9.5"/>
        <color rgb="FF000000"/>
        <rFont val="Times New Roman"/>
        <family val="1"/>
        <charset val="204"/>
      </rPr>
      <t>2</t>
    </r>
  </si>
  <si>
    <t> -</t>
  </si>
  <si>
    <r>
      <t>Электроэнергия</t>
    </r>
    <r>
      <rPr>
        <b/>
        <sz val="9.5"/>
        <color rgb="FF000000"/>
        <rFont val="Times New Roman"/>
        <family val="1"/>
        <charset val="204"/>
      </rPr>
      <t xml:space="preserve"> в домах со стационарными электроплитами</t>
    </r>
  </si>
  <si>
    <t>одноставочный тариф, руб/Квт.ч</t>
  </si>
  <si>
    <t>двухставочный тариф- день, руб/Квт.ч</t>
  </si>
  <si>
    <t>двухставочный тариф- ночь, руб/Квт.ч</t>
  </si>
  <si>
    <r>
      <t>Электроэнергия</t>
    </r>
    <r>
      <rPr>
        <b/>
        <sz val="9.5"/>
        <color rgb="FF000000"/>
        <rFont val="Times New Roman"/>
        <family val="1"/>
        <charset val="204"/>
      </rPr>
      <t xml:space="preserve"> в домах без электроплит</t>
    </r>
  </si>
  <si>
    <r>
      <t>Газ</t>
    </r>
    <r>
      <rPr>
        <sz val="9.5"/>
        <color rgb="FF000000"/>
        <rFont val="Times New Roman"/>
        <family val="1"/>
        <charset val="204"/>
      </rPr>
      <t>, руб/м3</t>
    </r>
  </si>
  <si>
    <t>Администрация ООО «УК «ЗАПАД»</t>
  </si>
  <si>
    <t>Январь-июнь 2013г.</t>
  </si>
  <si>
    <r>
      <t>Холодное водоснабжение</t>
    </r>
    <r>
      <rPr>
        <sz val="9.5"/>
        <color rgb="FF000000"/>
        <rFont val="Times New Roman"/>
        <family val="1"/>
        <charset val="204"/>
      </rPr>
      <t>, руб/м3</t>
    </r>
  </si>
  <si>
    <r>
      <t>Водоотведение</t>
    </r>
    <r>
      <rPr>
        <sz val="9.5"/>
        <color rgb="FF000000"/>
        <rFont val="Times New Roman"/>
        <family val="1"/>
        <charset val="204"/>
      </rPr>
      <t>, руб/м3</t>
    </r>
  </si>
  <si>
    <r>
      <t>Холодная вода, используемая для целей ГВС</t>
    </r>
    <r>
      <rPr>
        <sz val="9.5"/>
        <color rgb="FF000000"/>
        <rFont val="Times New Roman"/>
        <family val="1"/>
        <charset val="204"/>
      </rPr>
      <t>, руб/ м3</t>
    </r>
  </si>
  <si>
    <r>
      <t>Тепловая энергия, используемая для целей ГВС</t>
    </r>
    <r>
      <rPr>
        <sz val="9.5"/>
        <color rgb="FF000000"/>
        <rFont val="Times New Roman"/>
        <family val="1"/>
        <charset val="204"/>
      </rPr>
      <t>, руб/ 1Гкал</t>
    </r>
  </si>
  <si>
    <r>
      <t>Центральное отопление</t>
    </r>
    <r>
      <rPr>
        <sz val="9.5"/>
        <color rgb="FF000000"/>
        <rFont val="Times New Roman"/>
        <family val="1"/>
        <charset val="204"/>
      </rPr>
      <t>, руб/1Гкал</t>
    </r>
  </si>
  <si>
    <t>с 01.07. 2013г.по 31.12.2013г.</t>
  </si>
  <si>
    <r>
      <t>Электроэнергия</t>
    </r>
    <r>
      <rPr>
        <b/>
        <sz val="9.5"/>
        <color rgb="FF000000"/>
        <rFont val="Times New Roman"/>
        <family val="1"/>
        <charset val="204"/>
      </rPr>
      <t xml:space="preserve"> в домах, оборудованных в установленном порядке со стационарными электроплитами</t>
    </r>
  </si>
  <si>
    <t>Решение Региональной энергетической комиссии Тюм.обл., ХМАО и ЯНАО от 27.11.2012г. №400 «Об установлении цен (тарифов) на электрическую энергию для населения и приравненным к нему категориям потребителей по Тюменской области, ХМАО-Югры и ЯНАО»</t>
  </si>
  <si>
    <t xml:space="preserve">Приказ Департамента тарифной и ценовой политики Тюменской области от 30.11.2012г. №458/01-05-ОС «Об установлении тарифов», Решение Тюменской городской Думы от 29.09.2011г. №704 «Об утверждении надбавок к тарифам для потребителей товаров и услуг ООО «Тюмень Водоканал» </t>
  </si>
  <si>
    <t>Постановление Правительства Тюменской области от 26 июня 2013 г. N 221-п "О розничной цене за газ, реализуемый населению"</t>
  </si>
  <si>
    <t>Приказ Департамента тарифной и ценовой политики Тюменской области от 27.12.2012г. №584/01-05-ОС «Об установлении тарифов»</t>
  </si>
  <si>
    <t>СПРАВОЧНАЯ информация об изменении тарифов                                                     на коммунальные услуги  2013год</t>
  </si>
  <si>
    <t>СПРАВОЧНАЯ информация о тарифах на коммунальные услуги на 01.09.2012г.</t>
  </si>
  <si>
    <t>Горячее водоснабжение, центральное отопление</t>
  </si>
  <si>
    <r>
      <t>Холодное водоснабжение,</t>
    </r>
    <r>
      <rPr>
        <sz val="9.5"/>
        <color rgb="FF000000"/>
        <rFont val="Times New Roman"/>
        <family val="1"/>
        <charset val="204"/>
      </rPr>
      <t xml:space="preserve"> руб/м3</t>
    </r>
  </si>
  <si>
    <r>
      <t>Газ</t>
    </r>
    <r>
      <rPr>
        <sz val="9.5"/>
        <color rgb="FF000000"/>
        <rFont val="Times New Roman"/>
        <family val="1"/>
        <charset val="204"/>
      </rPr>
      <t>, руб.м3</t>
    </r>
  </si>
  <si>
    <t>Приказ Департамента тарифной и ценовой политики Тюменской области от 19 декабря 2013 г. N 663/01-05-ос «Об установлении тарифов»</t>
  </si>
  <si>
    <t>СПРАВОЧНАЯ информация об изменении тарифов                                                     на коммунальные услуги  2014год</t>
  </si>
  <si>
    <t>Январь-июнь 2014г.</t>
  </si>
  <si>
    <t>с 01.07. 2014г.по 31.12.2014г.</t>
  </si>
  <si>
    <t>Приказ Департамента тарифной и ценовой политики Тюменской области от 20 декабря 2013 г. N 691/01-05-ос «Об установлении тарифов»</t>
  </si>
  <si>
    <t>Решение Региональной энергетической комиссии Тюм.обл., ХМАО и ЯНАО от 12 ноября 2013 г. N 130 «Об установлении цен (тарифов) на электрическую энергию для населения и приравненным к нему категориям потребителей по Тюменской области, ХМАО-Югры и ЯНАО»</t>
  </si>
  <si>
    <t>с 01.12.2014-31.12.2014</t>
  </si>
  <si>
    <t xml:space="preserve">Распоряжение Департамента тарифной и ценовой политики Тюменской области от 19.11.2014 N 67/01-21
"Об установлении тарифов"
</t>
  </si>
  <si>
    <t>СПРАВОЧНАЯ информация об изменении тарифов                                                     на коммунальные услуги  2015год</t>
  </si>
  <si>
    <t>Распоряжение Департамента тарифной и ценовой политики Тюменской области от 19.12.2014 N 293/01-21 "Об установлении тарифов"</t>
  </si>
  <si>
    <t>Январь-июнь 2015г.</t>
  </si>
  <si>
    <t>с 01.07. 2015г.по 31.12.2015г.</t>
  </si>
  <si>
    <t>Распоряжение Департамента тарифной и ценовой политики Тюменской области от 19 декабря 2014 г. N 298/01-21 «Об установлении тарифов»</t>
  </si>
  <si>
    <t>СПРАВОЧНАЯ информация об изменении тарифов
 на коммунальные услуги  2016год</t>
  </si>
  <si>
    <t>Январь-июнь 2016г.</t>
  </si>
  <si>
    <t>Распоряжение Департамента тарифной и ценовой политики Тюменской области от 30.11.2015 N 224/01-21 "Об установлении тарифов"</t>
  </si>
  <si>
    <t>Распоряжение РЭК ТО, ХМАО, ЯНАО от 22.12.2015 N 121
"Об установлении цен (тарифов) на электрическую энергию для населения и приравненным к нему категориям потребителей по Тюменской области, Ханты-Мансийскому автономному округу - Югре и Ямало-Ненецкому автономному округу"</t>
  </si>
  <si>
    <t>Июль-декабрь 2016г.</t>
  </si>
  <si>
    <t>Июль - декабрь 2015г.</t>
  </si>
  <si>
    <t>Распоряжение РЭК ТО, ХМАО, ЯНАО от 19.12.2014 N 103 "Об установлении цен (тарифов) на электрическую энергию для населения и приравненным к нему категориям потребителей по Тюменской области, Ханты-Мансийскому автономному округу - Югре и Ямало-Ненецкому автономному округу"</t>
  </si>
  <si>
    <t>Распоряжение РЭК ТО, ХМАО, ЯНАО от 22.12.2015 N 121 "Об установлении цен (тарифов) на электрическую энергию для населения и приравненным к нему категориям потребителей по Тюменской области, Ханты-Мансийскому автономному округу - Югре и Ямало-Ненецкому автономному округу"</t>
  </si>
  <si>
    <t>Январь - июль 2016г.</t>
  </si>
  <si>
    <t>СПРАВОЧНАЯ информация об изменении тарифов
 на коммунальные услуги  июль 2015г. - январь 2016г.</t>
  </si>
  <si>
    <t>Январь-июнь 2017г.</t>
  </si>
  <si>
    <t>Июль - декабрь 2017г.</t>
  </si>
  <si>
    <t>СПРАВОЧНАЯ информация об изменении тарифов
 на коммунальные услуги  2017год</t>
  </si>
  <si>
    <t>0,052Гкал/м3 на нагрев - постановление правительства ТО №371-п от 13.09.2012</t>
  </si>
  <si>
    <t>НПА для нормативов:</t>
  </si>
  <si>
    <t>Отопление - приказ ДТиЦП от 20.08.2012 №185/01-05-ос</t>
  </si>
  <si>
    <t>Распоряжение Департамента тарифной и ценовой политики Тюменской области от 19.12.2014г. N 298/01-21 «Об установлении тарифов» (в ред. от 19.12.2016г. №421/01-21)</t>
  </si>
  <si>
    <t>Распоряжение Департамента тарифной и ценовой политики Тюменской области от 30.11.2015г. №230/01-21 "Об установлении тарифов" (в ред. от 19.12.2016г. №430/01-21)</t>
  </si>
  <si>
    <t>ХВС, ХВС для целей ГВС, ХВС на содержание общего имущества - приказ ДТиЦП от 20.08.2012 №182/01-05-ос</t>
  </si>
  <si>
    <t>Эл.эн. на содержание общего имущества - приказ ДТиЦП от 20.08.2012 №183/01-05-ос</t>
  </si>
  <si>
    <t>Распоряжение РЭК ТО, ХМАО, ЯНАО от 22.12.2016 N 45 "Об установлении цен (тарифов) на электрическую энергию для населения и приравненным к нему категориям потребителей по Тюменской области, Ханты-Мансийскому автономному округу - Югре и Ямало-Ненецкому автономному округу"</t>
  </si>
  <si>
    <t>Распоряжение Департамента тарифной и ценовой политики Тюменской области от 30.11.2015г. №230/01-21 "Об установлении тарифов" (в ред. от 29.06.2017г. №180/01-21)</t>
  </si>
  <si>
    <t>Распоряжение Департамента тарифной и ценовой политики Тюменской области от 19.12.2014г. N 298/01-21 «Об установлении тарифов» (в ред. от 29.06.2017г. №210/01-21)</t>
  </si>
  <si>
    <t>Нормативно-правовые акты по утвержденным нормативам:</t>
  </si>
  <si>
    <t>НПА</t>
  </si>
  <si>
    <t>Тепловая энергия, используемая для целей ГВС</t>
  </si>
  <si>
    <t>Постановление Правительства Тюменской области от 13.09.2012г. №371-п</t>
  </si>
  <si>
    <t>Гкал/м3</t>
  </si>
  <si>
    <t>Холодное водоснабжение (инд-ое потребление)</t>
  </si>
  <si>
    <t>Холодная вода, используемая для целей ГВС</t>
  </si>
  <si>
    <t>Распоряжение Департамента тарифной и ценовой политики Тюменской области от 21.08.2017 N 291/01-21</t>
  </si>
  <si>
    <t>м3/чел.</t>
  </si>
  <si>
    <t>Отведение сточных вод</t>
  </si>
  <si>
    <t>Центральное отопление</t>
  </si>
  <si>
    <t>Распоряжение Департамента тарифной и ценовой политики Тюменской области от 21.08.2017 N 293/01-21</t>
  </si>
  <si>
    <t>Холодная вода в целях содержания общего имущества МКД</t>
  </si>
  <si>
    <t>КУБ. М В МЕСЯЦ НА 1 КВ. М ОБЩЕЙ ПЛОЩАДИ ПОМЕЩЕНИЙ, ВХОДЯЩИХ В СОСТАВ ОБЩЕГО ИМУЩЕСТВА В МНОГОКВАРТИРНОМ ДОМЕ</t>
  </si>
  <si>
    <t>Гкал/кв.м. площади жилого / нежилого помещения</t>
  </si>
  <si>
    <t>1 - 2-этажный</t>
  </si>
  <si>
    <t>3 - 4-этажный</t>
  </si>
  <si>
    <t>5 - 9-этажный</t>
  </si>
  <si>
    <t>10 - 11-этажный</t>
  </si>
  <si>
    <t>12-этажный и более</t>
  </si>
  <si>
    <t>3-этажный</t>
  </si>
  <si>
    <t>4 - 5-этажный</t>
  </si>
  <si>
    <t>6 - 7-этажный</t>
  </si>
  <si>
    <t>8 - 9-этажный</t>
  </si>
  <si>
    <t>10-этажный и более</t>
  </si>
  <si>
    <t>Этажность дома (многоквартирные дома или жилые дома после 1999 года постройки включительно)</t>
  </si>
  <si>
    <t xml:space="preserve"> * Этажность дома (многоквартирные дома или жилые дома до 1999 года постройки включительно)</t>
  </si>
  <si>
    <t>Ед.изм.</t>
  </si>
  <si>
    <t>Норматив</t>
  </si>
  <si>
    <r>
      <t>*</t>
    </r>
    <r>
      <rPr>
        <i/>
        <sz val="9"/>
        <color theme="1"/>
        <rFont val="Times New Roman"/>
        <family val="1"/>
        <charset val="204"/>
      </rPr>
      <t>см.информацию ниже</t>
    </r>
  </si>
  <si>
    <t>Распоряжение Департамента тарифной и ценовой политики Тюменской области от 21.08.2017 N 290/01-21</t>
  </si>
  <si>
    <t>Электрическая энергия в целях содержания общего имущества МКД</t>
  </si>
  <si>
    <r>
      <t xml:space="preserve">1,29 </t>
    </r>
    <r>
      <rPr>
        <sz val="9"/>
        <color theme="1"/>
        <rFont val="Times New Roman"/>
        <family val="1"/>
        <charset val="204"/>
      </rPr>
      <t>(дома, не оборудованные лифтами)</t>
    </r>
  </si>
  <si>
    <r>
      <t xml:space="preserve">3,00 </t>
    </r>
    <r>
      <rPr>
        <sz val="9"/>
        <color theme="1"/>
        <rFont val="Times New Roman"/>
        <family val="1"/>
        <charset val="204"/>
      </rPr>
      <t>(дома, не оборудованные лифтами)</t>
    </r>
  </si>
  <si>
    <t xml:space="preserve">КВТ-Ч В МЕСЯЦ НА КВ. МЕТР
ОБЩЕЙ ПЛОЩАДИ ПОМЕЩЕНИЙ, ВХОДЯЩИХ В СОСТАВ ОБЩЕГО ИМУЩЕСТВА
В МНОГОКВАРТИРНОМ ДОМЕ
</t>
  </si>
  <si>
    <t>СПРАВОЧНАЯ информация об изменении тарифов
 на коммунальные услуги  2018год</t>
  </si>
  <si>
    <t>Распоряжение РЭК ТО, ХМАО, ЯНАО от 28.12.2017 №51 "Об установлении цен (тарифов) на электрическую энергию для населения и приравненным к нему категориям потребителей по Тюменской области, Ханты-Мансийскому автономному округу-Югре и Ямало-Ненецкому автономному округу на 2018г."</t>
  </si>
  <si>
    <t>Постановление Правительства Тюменской области от 25.08.2017г. №297/01-21</t>
  </si>
  <si>
    <t>март-июнь 2018г.</t>
  </si>
  <si>
    <t>Расп.ДТиЦП от 19.12.2014г. N 298/01-21 «Об установлении тарифов» (в ред. от 19.12.2017г. №705/01-21), 
Расп.ДТиЦП от 19.12.2017г. №698/01-21 "Об установлении льготных тарифов"</t>
  </si>
  <si>
    <t>Расп.ДТиЦП от 27.12.2017г. №764/01-21 "Об установлении тарифов", 
Расп.ДТиЦП от 27.12.2017г. №778/01-21 "Об установлении льготных тарифов"</t>
  </si>
  <si>
    <t>январь-февраль 2018г.</t>
  </si>
  <si>
    <t>июль - декабрь 2018г.</t>
  </si>
  <si>
    <t>* Распоряжение Департамента тарифной и ценовой политики Тюменской области сокращено по тексту на "Расп.ДТиЦП"</t>
  </si>
  <si>
    <t>30,73
28,80 (льготный тариф)</t>
  </si>
  <si>
    <t>33,29 
28,80 (льготный тариф)</t>
  </si>
  <si>
    <t>36,83 
30,09 (льготный тариф)</t>
  </si>
  <si>
    <t>25,57 
18,23 (льготный тариф)</t>
  </si>
  <si>
    <t>46,10 
19,05 (льготный тариф)</t>
  </si>
  <si>
    <t>30,73 
28,80 (льготный тариф)</t>
  </si>
  <si>
    <t>1 610,68 
1 193,45 (льготный тариф)</t>
  </si>
  <si>
    <t>1634,78 
1 247,17 (льготный тариф)</t>
  </si>
  <si>
    <t>2 610,68 
1 193,45 (льготный тариф)</t>
  </si>
  <si>
    <t>Расп.ДТиЦП от 15.02.2018г. N 30/01-21 «Об установлении тарифов», 
Расп.ДТиЦП от 19.12.2017г. №698/01-21 "Об установлении льготных тарифов"</t>
  </si>
  <si>
    <t>Расп.ДТиЦП от 19.12.2014г. N 298/01-21 «Об установлении тарифов» (в ред. от 30.07.2018 №154/01-21), 
Расп.ДТиЦП от 19.12.2017г. №698/01-21 "Об установлении льготных тарифов"</t>
  </si>
  <si>
    <t>январь - июнь 2019г.</t>
  </si>
  <si>
    <t>июль - декабрь 2019г.</t>
  </si>
  <si>
    <t>Распоряжение РЭК ТО, ХМАО, ЯНАО от 19.12.2018г. №50 "Об установлении цен (тарифов) на электрическую энергию для населения и приравненным к нему категориям потребителей по Тюменской области, Ханты-Мансийскому автономному округу-Югре и Ямало-Ненецкому автономному округу на 2019г."</t>
  </si>
  <si>
    <t>Расп.ДТиЦП от 19.12.2014г. №298/01-21 «Об установлении тарифов» (в ред. от 30.07.2018г. №154/01-21), 
Расп.ДТиЦП от 19.12.2017г. №698/01-21 "Об установлении льготных тарифов"</t>
  </si>
  <si>
    <t>Расп.ДТиЦП от 27.12.2017г. №764/01-21 "Об установлении тарифов" (в ред. от 20.12.2018г. №564/01-21)
Расп.ДТиЦП от 20.12.2018г. №607/01-21 "Об установлении льготных тарифов"</t>
  </si>
  <si>
    <t>1662,49
1 268,30 (льготный тариф)</t>
  </si>
  <si>
    <t>1836,53
1 293,66 (льготный тариф)</t>
  </si>
  <si>
    <t>35,24
30,60 (льготный тариф)</t>
  </si>
  <si>
    <t>35,94
31,21 (льготный тариф)</t>
  </si>
  <si>
    <t>33,66
19,37 (льготный тариф)</t>
  </si>
  <si>
    <t>34,33
19,75 (льготный тариф)</t>
  </si>
  <si>
    <t>Тарифы на коммунальные услуги 2018 - 2019г.г.</t>
  </si>
  <si>
    <t>Холодное водоснабжение, отведение сточных вод</t>
  </si>
  <si>
    <r>
      <rPr>
        <b/>
        <u/>
        <sz val="11"/>
        <color rgb="FF000000"/>
        <rFont val="Times New Roman"/>
        <family val="1"/>
        <charset val="204"/>
      </rPr>
      <t>Отведение сточных вод</t>
    </r>
    <r>
      <rPr>
        <sz val="11"/>
        <color rgb="FF000000"/>
        <rFont val="Times New Roman"/>
        <family val="1"/>
        <charset val="204"/>
      </rPr>
      <t>, руб/м3</t>
    </r>
  </si>
  <si>
    <r>
      <t xml:space="preserve">3,00 </t>
    </r>
    <r>
      <rPr>
        <sz val="9"/>
        <color theme="1"/>
        <rFont val="Times New Roman"/>
        <family val="1"/>
        <charset val="204"/>
      </rPr>
      <t>(дома, оборудованные лифтами)</t>
    </r>
  </si>
  <si>
    <t>Постановление Правительства Тюменской области от 25.08.2017г. № 297/01-21</t>
  </si>
  <si>
    <t>Тарифы на коммунальные услуги 2019 - 2020г.г.</t>
  </si>
  <si>
    <t>Расп.ДТиЦП от 19.12.2014г. №298/01-21 «Об установлении тарифов» (в ред. от 20.12.2018г. №479/01-21)
Расп.ДТиЦП от 20.12.2018г. №535/01-21 "Об установлении льготных тарифов"</t>
  </si>
  <si>
    <t>январь - июнь 2020г.</t>
  </si>
  <si>
    <t>июль - декабрь 2020г.</t>
  </si>
  <si>
    <t>Распоряжение РЭК ТО, ХМАО, ЯНАО от 22.11.2019г. №15 "Об установлении цен (тарифов) на электрическую энергию для населения и приравненным к нему категориям потребителей по Тюменской области, Ханты-Мансийскому автономному округу-Югре и Ямало-Ненецкому автономному округу на 2020г."</t>
  </si>
  <si>
    <t>56,16
32,45 (льготный тариф)</t>
  </si>
  <si>
    <t>64,82
20,53 (льготный тариф)</t>
  </si>
  <si>
    <t>1836,53
1 345,40 (льготный тариф)</t>
  </si>
  <si>
    <t>Расп.ДТиЦП от 27.12.2017г. №764/01-21 "Об установлении тарифов" (в ред. от 18.12.2019г. №547/01-21)
Расп.ДТиЦП от 18.12.2019г. №628/01-21 "Об установлении льготных тарифов АО "УСТЭК"</t>
  </si>
  <si>
    <t>Расп.ДТиЦП от 20.12.2019г. №694/01-21 «Об установлении тарифов»
Расп.ДТиЦП от 20.12.2019г. №678/01-21 "Об установлении льготных тарифов ООО "Тюмень Водоканал"</t>
  </si>
  <si>
    <t>Поставщик услуги</t>
  </si>
  <si>
    <t>ООО Тюмень Водоканал</t>
  </si>
  <si>
    <t>АО "УСТЭК</t>
  </si>
  <si>
    <t>ЭК Восток</t>
  </si>
  <si>
    <t>Расп.ДТиЦП от 20.12.2018г. №535/01-21 "Об установлении льготных тарифов"</t>
  </si>
  <si>
    <t>Расп.ДТиЦП от 20.12.2018г. №607/01-21 "Об установлении льготных тарифов"</t>
  </si>
  <si>
    <t>Расп.ДТиЦП от 19.12.2017г. № 698/01-21 "Об установлении льготных тарифов"</t>
  </si>
  <si>
    <t>Расп.ДТиЦП от 19 декабря 2014 г. № 298/01-21 «Об установлении тарифов»</t>
  </si>
  <si>
    <t>Рас.ДТиЦП от 19.12.2014 № 293/01-21 "Об установлении тарифов"</t>
  </si>
  <si>
    <t>Расп.ДТиЦП от 27.12.2017г. № 778/01-21 "Об установлении льготных тарифов"</t>
  </si>
  <si>
    <t>Расп.ДТиЦП от 30.11.2015 № 224/01-21 "Об установлении тарифов"</t>
  </si>
  <si>
    <t>Тепловая энергия, используемая для целей ГВС, Центральное отопление</t>
  </si>
  <si>
    <t>Расп.ДТиЦП от 19.12.2014г. № 298/01-21 «Об установлении тарифов» (в ред. от 19.12.2016г. №421/01-21)</t>
  </si>
  <si>
    <t>Расп.ДТиЦП от 20.12.2019г. №678/01-21 "Об установлении льготных тарифов ООО "Тюмень Водоканал"</t>
  </si>
  <si>
    <t>Расп.ДТиЦП от 30.11.2015г. № 230/01-21 "Об установлении тарифов" (в ред. от 19.12.2016г. №430/01-21)</t>
  </si>
  <si>
    <t>Расп.ДТиЦП от 18.12.2019г. №628/01-21 "Об установлении льготных тарифов АО "УСТЭК"</t>
  </si>
  <si>
    <t>приказ ДТиЦП от 20.08.2012 №182/01-05-ос</t>
  </si>
  <si>
    <t>сентябрь 2012г. - декабрь 2017г.</t>
  </si>
  <si>
    <t>постановление правительства Тюменской области № 371-п от 13.09.2012</t>
  </si>
  <si>
    <t>сентябрь 2012г. - август 2017г.</t>
  </si>
  <si>
    <t>январь 2018г. - наст.вр.</t>
  </si>
  <si>
    <t>сентябрь 2017г. - наст.вр.</t>
  </si>
  <si>
    <t>Расп.ДТиЦП от 21.08.2017 N 291/01-21</t>
  </si>
  <si>
    <t>Тарифы на коммунальные услуги 2015 - 2020г.г.</t>
  </si>
  <si>
    <t>Нормативы на коммунальные услуги</t>
  </si>
  <si>
    <t>Распоряжение Департамента тарифной и ценовой политики Тюменской области от 25.08.2017г. № 297/01-21</t>
  </si>
  <si>
    <t>Тарифы на коммунальные услуги 2020 - 2021г.г.</t>
  </si>
  <si>
    <t>январь - июнь 2021г.</t>
  </si>
  <si>
    <t>июль - декабрь 2021г.</t>
  </si>
  <si>
    <t>Распоряжение РЭК ТО, ХМАО, ЯНАО от 07.12.2020г. №25 "Об установлении цен (тарифов) на электрическую энергию для населения и приравненным к нему категориям потребителей по Тюменской области, Ханты-Мансийскому автономному округу-Югре и Ямало-Ненецкому автономному округу на 2021г."</t>
  </si>
  <si>
    <t>Расп.ДТиЦП от 18.12.2020г. №831/01-21 "Об установлении тарифов"
Расп.ДТиЦП от 18.12.2020г. №842/01-21 "Об установлении льготных тарифов АО "УСТЭК"</t>
  </si>
  <si>
    <t>58,06
33,55 (льготный тариф)</t>
  </si>
  <si>
    <t>57,06
20,53 (льготный тариф)</t>
  </si>
  <si>
    <t>58,99
21,22 (льготный тариф)</t>
  </si>
  <si>
    <t>Расп.ДТиЦП от 20.12.2019г. №694/01-21 «Об установлении тарифов» (в ред. от 18.12.2020 №824/01-21)
Расп.ДТиЦП от 18.12.2020г. №858/01-21 "Об установлении льготных тарифов ООО "Тюмень Водоканал"</t>
  </si>
  <si>
    <t>1 836,53 (льготный тариф)</t>
  </si>
  <si>
    <t>1 898,93 (льготный тариф)</t>
  </si>
  <si>
    <t>АО "Газпром энергосбыт Тюмень"</t>
  </si>
  <si>
    <t>ТАРИФЫ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</si>
</sst>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b/>
      <u/>
      <sz val="8.5"/>
      <color rgb="FF00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vertAlign val="superscript"/>
      <sz val="9.5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11.5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u/>
      <sz val="12.5"/>
      <color theme="1"/>
      <name val="Times New Roman"/>
      <family val="1"/>
      <charset val="204"/>
    </font>
    <font>
      <i/>
      <u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4" fontId="16" fillId="0" borderId="0" xfId="1" applyNumberFormat="1" applyFont="1"/>
    <xf numFmtId="0" fontId="5" fillId="0" borderId="5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/>
    <xf numFmtId="0" fontId="0" fillId="2" borderId="12" xfId="0" applyFill="1" applyBorder="1"/>
    <xf numFmtId="0" fontId="5" fillId="0" borderId="4" xfId="0" applyFont="1" applyBorder="1" applyAlignment="1">
      <alignment horizontal="justify" vertical="center" wrapText="1"/>
    </xf>
    <xf numFmtId="0" fontId="17" fillId="0" borderId="0" xfId="0" applyFont="1" applyAlignment="1">
      <alignment wrapText="1"/>
    </xf>
    <xf numFmtId="0" fontId="10" fillId="0" borderId="9" xfId="0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4" fontId="10" fillId="0" borderId="9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9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4" fontId="21" fillId="0" borderId="15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165" fontId="21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3" fillId="0" borderId="15" xfId="0" applyNumberFormat="1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indent="2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9" fillId="0" borderId="8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5" fillId="0" borderId="4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9" fillId="0" borderId="8" xfId="0" applyFont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/>
    <xf numFmtId="0" fontId="4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justify" vertical="center" wrapText="1"/>
    </xf>
    <xf numFmtId="0" fontId="22" fillId="0" borderId="24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center" vertical="center" wrapText="1"/>
    </xf>
    <xf numFmtId="164" fontId="34" fillId="0" borderId="1" xfId="1" applyNumberFormat="1" applyFont="1" applyBorder="1" applyAlignment="1">
      <alignment horizontal="center" wrapText="1"/>
    </xf>
    <xf numFmtId="164" fontId="34" fillId="0" borderId="6" xfId="1" applyNumberFormat="1" applyFont="1" applyBorder="1" applyAlignment="1">
      <alignment horizontal="center" wrapText="1"/>
    </xf>
    <xf numFmtId="0" fontId="34" fillId="0" borderId="11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3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vertical="center" wrapText="1"/>
    </xf>
    <xf numFmtId="0" fontId="19" fillId="0" borderId="15" xfId="0" applyFont="1" applyBorder="1" applyAlignment="1">
      <alignment horizontal="justify" vertical="center" wrapText="1"/>
    </xf>
    <xf numFmtId="0" fontId="30" fillId="0" borderId="0" xfId="0" applyFont="1" applyBorder="1" applyAlignment="1">
      <alignment horizontal="center" vertical="center"/>
    </xf>
    <xf numFmtId="0" fontId="21" fillId="0" borderId="0" xfId="0" applyFont="1" applyBorder="1"/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38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0" fillId="0" borderId="11" xfId="0" applyBorder="1"/>
    <xf numFmtId="0" fontId="21" fillId="3" borderId="4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left" vertical="center" wrapText="1"/>
    </xf>
    <xf numFmtId="0" fontId="21" fillId="0" borderId="45" xfId="0" applyFont="1" applyBorder="1" applyAlignment="1">
      <alignment horizontal="center" vertical="center" wrapText="1"/>
    </xf>
    <xf numFmtId="4" fontId="21" fillId="0" borderId="45" xfId="0" applyNumberFormat="1" applyFont="1" applyBorder="1" applyAlignment="1">
      <alignment horizontal="center" vertical="center" wrapText="1"/>
    </xf>
    <xf numFmtId="165" fontId="21" fillId="0" borderId="45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0" borderId="12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21" fillId="0" borderId="46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33" fillId="0" borderId="48" xfId="0" applyFont="1" applyBorder="1" applyAlignment="1">
      <alignment horizontal="center" vertical="center" wrapText="1"/>
    </xf>
    <xf numFmtId="165" fontId="21" fillId="0" borderId="47" xfId="0" applyNumberFormat="1" applyFont="1" applyBorder="1" applyAlignment="1">
      <alignment horizontal="center" vertical="center" wrapText="1"/>
    </xf>
    <xf numFmtId="165" fontId="21" fillId="0" borderId="34" xfId="0" applyNumberFormat="1" applyFont="1" applyBorder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/>
    </xf>
    <xf numFmtId="0" fontId="21" fillId="4" borderId="36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 wrapText="1"/>
    </xf>
    <xf numFmtId="0" fontId="21" fillId="4" borderId="36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sqref="A1:C1"/>
    </sheetView>
  </sheetViews>
  <sheetFormatPr defaultRowHeight="15" x14ac:dyDescent="0.25"/>
  <cols>
    <col min="1" max="1" width="40" customWidth="1"/>
    <col min="2" max="2" width="22.7109375" customWidth="1"/>
    <col min="3" max="3" width="20.42578125" customWidth="1"/>
    <col min="4" max="4" width="20.7109375" customWidth="1"/>
  </cols>
  <sheetData>
    <row r="1" spans="1:4" ht="16.5" x14ac:dyDescent="0.25">
      <c r="A1" s="17" t="s">
        <v>0</v>
      </c>
    </row>
    <row r="2" spans="1:4" ht="15.75" thickBot="1" x14ac:dyDescent="0.3">
      <c r="A2" s="2"/>
    </row>
    <row r="3" spans="1:4" ht="15.75" thickBot="1" x14ac:dyDescent="0.3">
      <c r="A3" s="3" t="s">
        <v>1</v>
      </c>
      <c r="B3" s="156" t="s">
        <v>2</v>
      </c>
      <c r="C3" s="157"/>
      <c r="D3" s="158"/>
    </row>
    <row r="4" spans="1:4" ht="65.25" customHeight="1" thickBot="1" x14ac:dyDescent="0.3">
      <c r="A4" s="4" t="s">
        <v>3</v>
      </c>
      <c r="B4" s="159" t="s">
        <v>4</v>
      </c>
      <c r="C4" s="160"/>
      <c r="D4" s="161"/>
    </row>
    <row r="5" spans="1:4" ht="56.25" customHeight="1" thickBot="1" x14ac:dyDescent="0.3">
      <c r="A5" s="4" t="s">
        <v>5</v>
      </c>
      <c r="B5" s="159" t="s">
        <v>6</v>
      </c>
      <c r="C5" s="160"/>
      <c r="D5" s="161"/>
    </row>
    <row r="6" spans="1:4" ht="69" customHeight="1" thickBot="1" x14ac:dyDescent="0.3">
      <c r="A6" s="4" t="s">
        <v>7</v>
      </c>
      <c r="B6" s="159" t="s">
        <v>8</v>
      </c>
      <c r="C6" s="160"/>
      <c r="D6" s="161"/>
    </row>
    <row r="7" spans="1:4" ht="39.75" customHeight="1" thickBot="1" x14ac:dyDescent="0.3">
      <c r="A7" s="5" t="s">
        <v>9</v>
      </c>
      <c r="B7" s="159" t="s">
        <v>10</v>
      </c>
      <c r="C7" s="160"/>
      <c r="D7" s="161"/>
    </row>
    <row r="8" spans="1:4" ht="16.5" thickBot="1" x14ac:dyDescent="0.3">
      <c r="A8" s="162" t="s">
        <v>11</v>
      </c>
      <c r="B8" s="163"/>
      <c r="C8" s="163"/>
      <c r="D8" s="164"/>
    </row>
    <row r="9" spans="1:4" ht="15.75" thickBot="1" x14ac:dyDescent="0.3">
      <c r="A9" s="6" t="s">
        <v>12</v>
      </c>
      <c r="B9" s="7" t="s">
        <v>13</v>
      </c>
      <c r="C9" s="8" t="s">
        <v>14</v>
      </c>
      <c r="D9" s="8" t="s">
        <v>15</v>
      </c>
    </row>
    <row r="10" spans="1:4" ht="37.5" customHeight="1" thickBot="1" x14ac:dyDescent="0.3">
      <c r="A10" s="9" t="s">
        <v>16</v>
      </c>
      <c r="B10" s="10">
        <v>168.36</v>
      </c>
      <c r="C10" s="10">
        <v>178.39</v>
      </c>
      <c r="D10" s="10">
        <v>184.6</v>
      </c>
    </row>
    <row r="11" spans="1:4" ht="30.75" customHeight="1" thickBot="1" x14ac:dyDescent="0.3">
      <c r="A11" s="4" t="s">
        <v>17</v>
      </c>
      <c r="B11" s="10">
        <v>18.45</v>
      </c>
      <c r="C11" s="10">
        <v>19.55</v>
      </c>
      <c r="D11" s="10">
        <v>20.23</v>
      </c>
    </row>
    <row r="12" spans="1:4" ht="32.25" customHeight="1" thickBot="1" x14ac:dyDescent="0.3">
      <c r="A12" s="9" t="s">
        <v>18</v>
      </c>
      <c r="B12" s="10">
        <v>97.54</v>
      </c>
      <c r="C12" s="10">
        <v>105.21</v>
      </c>
      <c r="D12" s="10">
        <v>108.86</v>
      </c>
    </row>
    <row r="13" spans="1:4" ht="27.75" customHeight="1" thickBot="1" x14ac:dyDescent="0.3">
      <c r="A13" s="4" t="s">
        <v>17</v>
      </c>
      <c r="B13" s="10">
        <v>10.69</v>
      </c>
      <c r="C13" s="10">
        <v>11.53</v>
      </c>
      <c r="D13" s="10">
        <v>11.93</v>
      </c>
    </row>
    <row r="14" spans="1:4" ht="33" customHeight="1" thickBot="1" x14ac:dyDescent="0.3">
      <c r="A14" s="9" t="s">
        <v>19</v>
      </c>
      <c r="B14" s="10">
        <v>677.77</v>
      </c>
      <c r="C14" s="10">
        <v>718.43</v>
      </c>
      <c r="D14" s="10">
        <v>758.67</v>
      </c>
    </row>
    <row r="15" spans="1:4" ht="39.75" customHeight="1" thickBot="1" x14ac:dyDescent="0.3">
      <c r="A15" s="9" t="s">
        <v>20</v>
      </c>
      <c r="B15" s="10">
        <v>149.11000000000001</v>
      </c>
      <c r="C15" s="10">
        <v>158.05000000000001</v>
      </c>
      <c r="D15" s="10">
        <v>166.91</v>
      </c>
    </row>
    <row r="16" spans="1:4" ht="22.5" customHeight="1" thickBot="1" x14ac:dyDescent="0.3">
      <c r="A16" s="147" t="s">
        <v>21</v>
      </c>
      <c r="B16" s="148"/>
      <c r="C16" s="148"/>
      <c r="D16" s="149"/>
    </row>
    <row r="17" spans="1:4" ht="29.25" customHeight="1" x14ac:dyDescent="0.25">
      <c r="A17" s="150" t="s">
        <v>22</v>
      </c>
      <c r="B17" s="11" t="s">
        <v>23</v>
      </c>
      <c r="C17" s="11">
        <v>37.36</v>
      </c>
      <c r="D17" s="11" t="s">
        <v>26</v>
      </c>
    </row>
    <row r="18" spans="1:4" ht="22.5" customHeight="1" x14ac:dyDescent="0.25">
      <c r="A18" s="151"/>
      <c r="B18" s="11" t="s">
        <v>24</v>
      </c>
      <c r="C18" s="13" t="s">
        <v>25</v>
      </c>
      <c r="D18" s="11">
        <v>49.31</v>
      </c>
    </row>
    <row r="19" spans="1:4" ht="21" customHeight="1" thickBot="1" x14ac:dyDescent="0.3">
      <c r="A19" s="152"/>
      <c r="B19" s="12"/>
      <c r="C19" s="12"/>
      <c r="D19" s="14" t="s">
        <v>27</v>
      </c>
    </row>
    <row r="20" spans="1:4" ht="30.75" customHeight="1" thickBot="1" x14ac:dyDescent="0.3">
      <c r="A20" s="4" t="s">
        <v>28</v>
      </c>
      <c r="B20" s="10">
        <v>18.45</v>
      </c>
      <c r="C20" s="10">
        <v>19.55</v>
      </c>
      <c r="D20" s="10">
        <v>20.23</v>
      </c>
    </row>
    <row r="21" spans="1:4" ht="33" customHeight="1" thickBot="1" x14ac:dyDescent="0.3">
      <c r="A21" s="4" t="s">
        <v>29</v>
      </c>
      <c r="B21" s="10">
        <v>53.69</v>
      </c>
      <c r="C21" s="10">
        <v>56.91</v>
      </c>
      <c r="D21" s="10">
        <v>69.540000000000006</v>
      </c>
    </row>
    <row r="22" spans="1:4" ht="29.25" customHeight="1" thickBot="1" x14ac:dyDescent="0.3">
      <c r="A22" s="9" t="s">
        <v>30</v>
      </c>
      <c r="B22" s="10">
        <v>23.09</v>
      </c>
      <c r="C22" s="10" t="s">
        <v>31</v>
      </c>
      <c r="D22" s="10">
        <v>25.84</v>
      </c>
    </row>
    <row r="23" spans="1:4" ht="27" customHeight="1" thickBot="1" x14ac:dyDescent="0.3">
      <c r="A23" s="153" t="s">
        <v>32</v>
      </c>
      <c r="B23" s="154"/>
      <c r="C23" s="154"/>
      <c r="D23" s="155"/>
    </row>
    <row r="24" spans="1:4" ht="29.25" customHeight="1" thickBot="1" x14ac:dyDescent="0.3">
      <c r="A24" s="4" t="s">
        <v>33</v>
      </c>
      <c r="B24" s="10">
        <v>1.28</v>
      </c>
      <c r="C24" s="10">
        <v>1.36</v>
      </c>
      <c r="D24" s="10">
        <v>1.36</v>
      </c>
    </row>
    <row r="25" spans="1:4" ht="26.25" customHeight="1" thickBot="1" x14ac:dyDescent="0.3">
      <c r="A25" s="4" t="s">
        <v>34</v>
      </c>
      <c r="B25" s="10">
        <v>1.29</v>
      </c>
      <c r="C25" s="10">
        <v>1.37</v>
      </c>
      <c r="D25" s="10">
        <v>1.37</v>
      </c>
    </row>
    <row r="26" spans="1:4" ht="26.25" customHeight="1" thickBot="1" x14ac:dyDescent="0.3">
      <c r="A26" s="4" t="s">
        <v>35</v>
      </c>
      <c r="B26" s="10">
        <v>0.64</v>
      </c>
      <c r="C26" s="10">
        <v>0.68</v>
      </c>
      <c r="D26" s="10">
        <v>0.68</v>
      </c>
    </row>
    <row r="27" spans="1:4" ht="27" customHeight="1" thickBot="1" x14ac:dyDescent="0.3">
      <c r="A27" s="153" t="s">
        <v>36</v>
      </c>
      <c r="B27" s="154"/>
      <c r="C27" s="154"/>
      <c r="D27" s="155"/>
    </row>
    <row r="28" spans="1:4" ht="24.75" customHeight="1" thickBot="1" x14ac:dyDescent="0.3">
      <c r="A28" s="4" t="s">
        <v>33</v>
      </c>
      <c r="B28" s="10">
        <v>1.83</v>
      </c>
      <c r="C28" s="10">
        <v>1.94</v>
      </c>
      <c r="D28" s="10">
        <v>1.94</v>
      </c>
    </row>
    <row r="29" spans="1:4" ht="28.5" customHeight="1" thickBot="1" x14ac:dyDescent="0.3">
      <c r="A29" s="4" t="s">
        <v>34</v>
      </c>
      <c r="B29" s="10">
        <v>1.84</v>
      </c>
      <c r="C29" s="10">
        <v>1.95</v>
      </c>
      <c r="D29" s="10">
        <v>1.95</v>
      </c>
    </row>
    <row r="30" spans="1:4" ht="26.25" customHeight="1" thickBot="1" x14ac:dyDescent="0.3">
      <c r="A30" s="4" t="s">
        <v>35</v>
      </c>
      <c r="B30" s="10">
        <v>0.92</v>
      </c>
      <c r="C30" s="10">
        <v>0.97</v>
      </c>
      <c r="D30" s="10">
        <v>0.97</v>
      </c>
    </row>
    <row r="31" spans="1:4" ht="24" customHeight="1" thickBot="1" x14ac:dyDescent="0.3">
      <c r="A31" s="9" t="s">
        <v>37</v>
      </c>
      <c r="B31" s="10">
        <v>3.12</v>
      </c>
      <c r="C31" s="10">
        <v>3.5720000000000001</v>
      </c>
      <c r="D31" s="10">
        <v>3.5720000000000001</v>
      </c>
    </row>
    <row r="32" spans="1:4" x14ac:dyDescent="0.25">
      <c r="A32" s="15"/>
    </row>
    <row r="33" spans="1:1" x14ac:dyDescent="0.25">
      <c r="A33" s="15"/>
    </row>
    <row r="34" spans="1:1" x14ac:dyDescent="0.25">
      <c r="A34" s="15"/>
    </row>
    <row r="35" spans="1:1" x14ac:dyDescent="0.25">
      <c r="A35" s="15" t="s">
        <v>38</v>
      </c>
    </row>
  </sheetData>
  <mergeCells count="10">
    <mergeCell ref="A16:D16"/>
    <mergeCell ref="A17:A19"/>
    <mergeCell ref="A23:D23"/>
    <mergeCell ref="A27:D27"/>
    <mergeCell ref="B3:D3"/>
    <mergeCell ref="B4:D4"/>
    <mergeCell ref="B5:D5"/>
    <mergeCell ref="B6:D6"/>
    <mergeCell ref="B7:D7"/>
    <mergeCell ref="A8:D8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view="pageBreakPreview" topLeftCell="A10" zoomScaleNormal="100" zoomScaleSheetLayoutView="100" workbookViewId="0">
      <selection activeCell="B4" sqref="B4:C4"/>
    </sheetView>
  </sheetViews>
  <sheetFormatPr defaultRowHeight="15" x14ac:dyDescent="0.25"/>
  <cols>
    <col min="1" max="1" width="36.28515625" customWidth="1"/>
    <col min="2" max="2" width="28.42578125" customWidth="1"/>
    <col min="3" max="3" width="25.5703125" customWidth="1"/>
    <col min="4" max="4" width="9.140625" customWidth="1"/>
  </cols>
  <sheetData>
    <row r="1" spans="1:4" ht="37.5" customHeight="1" x14ac:dyDescent="0.25">
      <c r="A1" s="165" t="s">
        <v>81</v>
      </c>
      <c r="B1" s="165"/>
      <c r="C1" s="165"/>
    </row>
    <row r="2" spans="1:4" ht="15.75" thickBot="1" x14ac:dyDescent="0.3">
      <c r="A2" s="2"/>
    </row>
    <row r="3" spans="1:4" ht="15.75" thickBot="1" x14ac:dyDescent="0.3">
      <c r="A3" s="3" t="s">
        <v>1</v>
      </c>
      <c r="B3" s="156" t="s">
        <v>2</v>
      </c>
      <c r="C3" s="158"/>
    </row>
    <row r="4" spans="1:4" ht="36.6" customHeight="1" thickBot="1" x14ac:dyDescent="0.3">
      <c r="A4" s="48" t="s">
        <v>3</v>
      </c>
      <c r="B4" s="167" t="s">
        <v>91</v>
      </c>
      <c r="C4" s="168"/>
    </row>
    <row r="5" spans="1:4" ht="36.6" customHeight="1" thickBot="1" x14ac:dyDescent="0.3">
      <c r="A5" s="48" t="s">
        <v>5</v>
      </c>
      <c r="B5" s="167" t="s">
        <v>90</v>
      </c>
      <c r="C5" s="168"/>
      <c r="D5" s="28"/>
    </row>
    <row r="6" spans="1:4" ht="67.150000000000006" customHeight="1" thickBot="1" x14ac:dyDescent="0.3">
      <c r="A6" s="48" t="s">
        <v>7</v>
      </c>
      <c r="B6" s="171" t="s">
        <v>89</v>
      </c>
      <c r="C6" s="172"/>
    </row>
    <row r="7" spans="1:4" ht="16.5" thickBot="1" x14ac:dyDescent="0.3">
      <c r="A7" s="162" t="s">
        <v>11</v>
      </c>
      <c r="B7" s="163"/>
      <c r="C7" s="164"/>
    </row>
    <row r="8" spans="1:4" s="42" customFormat="1" ht="15.75" thickBot="1" x14ac:dyDescent="0.3">
      <c r="A8" s="40" t="s">
        <v>12</v>
      </c>
      <c r="B8" s="41" t="s">
        <v>79</v>
      </c>
      <c r="C8" s="41" t="s">
        <v>80</v>
      </c>
    </row>
    <row r="9" spans="1:4" ht="28.5" customHeight="1" thickBot="1" x14ac:dyDescent="0.3">
      <c r="A9" s="9" t="s">
        <v>40</v>
      </c>
      <c r="B9" s="37">
        <v>27.32</v>
      </c>
      <c r="C9" s="37">
        <v>28.8</v>
      </c>
      <c r="D9" s="18">
        <f>C9/B9</f>
        <v>1.0541727672035139</v>
      </c>
    </row>
    <row r="10" spans="1:4" ht="28.5" customHeight="1" thickBot="1" x14ac:dyDescent="0.3">
      <c r="A10" s="9" t="s">
        <v>41</v>
      </c>
      <c r="B10" s="37">
        <v>17.3</v>
      </c>
      <c r="C10" s="37">
        <v>18.23</v>
      </c>
      <c r="D10" s="18">
        <f>C10/B10</f>
        <v>1.0537572254335259</v>
      </c>
    </row>
    <row r="11" spans="1:4" ht="32.25" customHeight="1" thickBot="1" x14ac:dyDescent="0.3">
      <c r="A11" s="9" t="s">
        <v>42</v>
      </c>
      <c r="B11" s="37">
        <v>27.32</v>
      </c>
      <c r="C11" s="37">
        <v>28.8</v>
      </c>
      <c r="D11" s="18">
        <f>C11/B11</f>
        <v>1.0541727672035139</v>
      </c>
    </row>
    <row r="12" spans="1:4" ht="33.75" customHeight="1" thickBot="1" x14ac:dyDescent="0.3">
      <c r="A12" s="9" t="s">
        <v>43</v>
      </c>
      <c r="B12" s="38">
        <v>1475.22</v>
      </c>
      <c r="C12" s="38">
        <v>1193.45</v>
      </c>
      <c r="D12" s="18">
        <f>C12/B12</f>
        <v>0.80899797996231071</v>
      </c>
    </row>
    <row r="13" spans="1:4" ht="28.5" customHeight="1" thickBot="1" x14ac:dyDescent="0.3">
      <c r="A13" s="9" t="s">
        <v>44</v>
      </c>
      <c r="B13" s="38">
        <v>1475.22</v>
      </c>
      <c r="C13" s="38">
        <v>1193.45</v>
      </c>
      <c r="D13" s="18">
        <f>C13/B13</f>
        <v>0.80899797996231071</v>
      </c>
    </row>
    <row r="14" spans="1:4" ht="27" customHeight="1" thickBot="1" x14ac:dyDescent="0.3">
      <c r="A14" s="153" t="s">
        <v>46</v>
      </c>
      <c r="B14" s="154"/>
      <c r="C14" s="155"/>
      <c r="D14" s="18"/>
    </row>
    <row r="15" spans="1:4" ht="29.25" customHeight="1" thickBot="1" x14ac:dyDescent="0.3">
      <c r="A15" s="48" t="s">
        <v>33</v>
      </c>
      <c r="B15" s="37">
        <v>1.81</v>
      </c>
      <c r="C15" s="37">
        <v>1.88</v>
      </c>
      <c r="D15" s="18">
        <f>C15/B15</f>
        <v>1.0386740331491713</v>
      </c>
    </row>
    <row r="16" spans="1:4" ht="26.25" customHeight="1" thickBot="1" x14ac:dyDescent="0.3">
      <c r="A16" s="48" t="s">
        <v>34</v>
      </c>
      <c r="B16" s="37">
        <v>1.84</v>
      </c>
      <c r="C16" s="37">
        <v>1.91</v>
      </c>
      <c r="D16" s="18">
        <f>C16/B16</f>
        <v>1.0380434782608694</v>
      </c>
    </row>
    <row r="17" spans="1:4" ht="26.25" customHeight="1" thickBot="1" x14ac:dyDescent="0.3">
      <c r="A17" s="48" t="s">
        <v>35</v>
      </c>
      <c r="B17" s="37">
        <v>0.92</v>
      </c>
      <c r="C17" s="37">
        <v>0.95</v>
      </c>
      <c r="D17" s="18">
        <f>C17/B17</f>
        <v>1.0326086956521738</v>
      </c>
    </row>
    <row r="18" spans="1:4" ht="27" customHeight="1" thickBot="1" x14ac:dyDescent="0.3">
      <c r="A18" s="153" t="s">
        <v>36</v>
      </c>
      <c r="B18" s="154"/>
      <c r="C18" s="155"/>
      <c r="D18" s="18"/>
    </row>
    <row r="19" spans="1:4" ht="24.75" customHeight="1" thickBot="1" x14ac:dyDescent="0.3">
      <c r="A19" s="48" t="s">
        <v>33</v>
      </c>
      <c r="B19" s="37">
        <v>2.58</v>
      </c>
      <c r="C19" s="37">
        <v>2.68</v>
      </c>
      <c r="D19" s="18">
        <f>C19/B19</f>
        <v>1.0387596899224807</v>
      </c>
    </row>
    <row r="20" spans="1:4" ht="28.5" customHeight="1" thickBot="1" x14ac:dyDescent="0.3">
      <c r="A20" s="48" t="s">
        <v>34</v>
      </c>
      <c r="B20" s="37">
        <v>2.63</v>
      </c>
      <c r="C20" s="37">
        <v>2.73</v>
      </c>
      <c r="D20" s="18">
        <f>C20/B20</f>
        <v>1.038022813688213</v>
      </c>
    </row>
    <row r="21" spans="1:4" ht="26.25" customHeight="1" thickBot="1" x14ac:dyDescent="0.3">
      <c r="A21" s="48" t="s">
        <v>35</v>
      </c>
      <c r="B21" s="37">
        <v>1.31</v>
      </c>
      <c r="C21" s="37">
        <v>1.36</v>
      </c>
      <c r="D21" s="18">
        <f>C21/B21</f>
        <v>1.0381679389312977</v>
      </c>
    </row>
    <row r="22" spans="1:4" ht="17.25" customHeight="1" x14ac:dyDescent="0.25">
      <c r="A22" s="15"/>
    </row>
    <row r="23" spans="1:4" s="43" customFormat="1" ht="17.25" customHeight="1" x14ac:dyDescent="0.25">
      <c r="A23" s="45" t="s">
        <v>83</v>
      </c>
    </row>
    <row r="24" spans="1:4" s="43" customFormat="1" ht="21" customHeight="1" x14ac:dyDescent="0.25">
      <c r="A24" s="44" t="s">
        <v>82</v>
      </c>
    </row>
    <row r="25" spans="1:4" s="43" customFormat="1" ht="21" customHeight="1" x14ac:dyDescent="0.25">
      <c r="A25" s="43" t="s">
        <v>87</v>
      </c>
    </row>
    <row r="26" spans="1:4" s="43" customFormat="1" ht="21" customHeight="1" x14ac:dyDescent="0.25">
      <c r="A26" s="43" t="s">
        <v>84</v>
      </c>
    </row>
    <row r="27" spans="1:4" s="43" customFormat="1" ht="21" customHeight="1" x14ac:dyDescent="0.25">
      <c r="A27" s="43" t="s">
        <v>88</v>
      </c>
    </row>
    <row r="28" spans="1:4" s="43" customFormat="1" x14ac:dyDescent="0.25"/>
    <row r="29" spans="1:4" s="43" customFormat="1" x14ac:dyDescent="0.25">
      <c r="D29" s="46" t="s">
        <v>38</v>
      </c>
    </row>
  </sheetData>
  <mergeCells count="8">
    <mergeCell ref="A14:C14"/>
    <mergeCell ref="A18:C18"/>
    <mergeCell ref="A1:C1"/>
    <mergeCell ref="B3:C3"/>
    <mergeCell ref="B4:C4"/>
    <mergeCell ref="B5:C5"/>
    <mergeCell ref="B6:C6"/>
    <mergeCell ref="A7:C7"/>
  </mergeCells>
  <pageMargins left="0.70866141732283472" right="0" top="0.59055118110236227" bottom="0" header="0" footer="0"/>
  <pageSetup paperSize="9" scale="94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view="pageBreakPreview" topLeftCell="A22" zoomScaleNormal="100" zoomScaleSheetLayoutView="100" workbookViewId="0">
      <selection activeCell="B4" sqref="B4:C4"/>
    </sheetView>
  </sheetViews>
  <sheetFormatPr defaultRowHeight="15" x14ac:dyDescent="0.25"/>
  <cols>
    <col min="1" max="1" width="36.28515625" customWidth="1"/>
    <col min="2" max="2" width="28.42578125" customWidth="1"/>
    <col min="3" max="3" width="25.5703125" customWidth="1"/>
    <col min="4" max="4" width="15.140625" customWidth="1"/>
  </cols>
  <sheetData>
    <row r="1" spans="1:5" ht="37.5" customHeight="1" thickBot="1" x14ac:dyDescent="0.3">
      <c r="A1" s="165" t="s">
        <v>81</v>
      </c>
      <c r="B1" s="165"/>
      <c r="C1" s="165"/>
    </row>
    <row r="2" spans="1:5" ht="15.75" thickBot="1" x14ac:dyDescent="0.3">
      <c r="A2" s="3" t="s">
        <v>1</v>
      </c>
      <c r="B2" s="156" t="s">
        <v>2</v>
      </c>
      <c r="C2" s="158"/>
    </row>
    <row r="3" spans="1:5" ht="36.6" customHeight="1" thickBot="1" x14ac:dyDescent="0.3">
      <c r="A3" s="49" t="s">
        <v>3</v>
      </c>
      <c r="B3" s="167" t="s">
        <v>91</v>
      </c>
      <c r="C3" s="168"/>
    </row>
    <row r="4" spans="1:5" ht="36.6" customHeight="1" thickBot="1" x14ac:dyDescent="0.3">
      <c r="A4" s="49" t="s">
        <v>5</v>
      </c>
      <c r="B4" s="167" t="s">
        <v>90</v>
      </c>
      <c r="C4" s="168"/>
      <c r="D4" s="28"/>
    </row>
    <row r="5" spans="1:5" ht="67.150000000000006" customHeight="1" thickBot="1" x14ac:dyDescent="0.3">
      <c r="A5" s="49" t="s">
        <v>7</v>
      </c>
      <c r="B5" s="171" t="s">
        <v>89</v>
      </c>
      <c r="C5" s="172"/>
    </row>
    <row r="6" spans="1:5" ht="16.5" thickBot="1" x14ac:dyDescent="0.3">
      <c r="A6" s="162" t="s">
        <v>11</v>
      </c>
      <c r="B6" s="163"/>
      <c r="C6" s="164"/>
    </row>
    <row r="7" spans="1:5" s="42" customFormat="1" ht="15.75" thickBot="1" x14ac:dyDescent="0.3">
      <c r="A7" s="40" t="s">
        <v>12</v>
      </c>
      <c r="B7" s="41" t="s">
        <v>79</v>
      </c>
      <c r="C7" s="41" t="s">
        <v>80</v>
      </c>
    </row>
    <row r="8" spans="1:5" ht="28.5" customHeight="1" thickBot="1" x14ac:dyDescent="0.3">
      <c r="A8" s="9" t="s">
        <v>40</v>
      </c>
      <c r="B8" s="37">
        <v>27.32</v>
      </c>
      <c r="C8" s="37">
        <v>28.8</v>
      </c>
      <c r="E8" s="18">
        <f>C8/B8</f>
        <v>1.0541727672035139</v>
      </c>
    </row>
    <row r="9" spans="1:5" ht="28.5" customHeight="1" thickBot="1" x14ac:dyDescent="0.3">
      <c r="A9" s="9" t="s">
        <v>41</v>
      </c>
      <c r="B9" s="37">
        <v>17.3</v>
      </c>
      <c r="C9" s="37">
        <v>18.23</v>
      </c>
      <c r="E9" s="18">
        <f>C9/B9</f>
        <v>1.0537572254335259</v>
      </c>
    </row>
    <row r="10" spans="1:5" ht="32.25" customHeight="1" thickBot="1" x14ac:dyDescent="0.3">
      <c r="A10" s="9" t="s">
        <v>42</v>
      </c>
      <c r="B10" s="37">
        <v>27.32</v>
      </c>
      <c r="C10" s="37">
        <v>28.8</v>
      </c>
      <c r="E10" s="18">
        <f>C10/B10</f>
        <v>1.0541727672035139</v>
      </c>
    </row>
    <row r="11" spans="1:5" ht="33.75" customHeight="1" thickBot="1" x14ac:dyDescent="0.3">
      <c r="A11" s="9" t="s">
        <v>43</v>
      </c>
      <c r="B11" s="38">
        <v>1475.22</v>
      </c>
      <c r="C11" s="38">
        <v>1193.45</v>
      </c>
      <c r="E11" s="18">
        <f>C11/B11</f>
        <v>0.80899797996231071</v>
      </c>
    </row>
    <row r="12" spans="1:5" ht="28.5" customHeight="1" thickBot="1" x14ac:dyDescent="0.3">
      <c r="A12" s="9" t="s">
        <v>44</v>
      </c>
      <c r="B12" s="38">
        <v>1475.22</v>
      </c>
      <c r="C12" s="38">
        <v>1193.45</v>
      </c>
      <c r="E12" s="18">
        <f>C12/B12</f>
        <v>0.80899797996231071</v>
      </c>
    </row>
    <row r="13" spans="1:5" ht="27" customHeight="1" thickBot="1" x14ac:dyDescent="0.3">
      <c r="A13" s="153" t="s">
        <v>46</v>
      </c>
      <c r="B13" s="154"/>
      <c r="C13" s="155"/>
      <c r="E13" s="18"/>
    </row>
    <row r="14" spans="1:5" ht="29.25" customHeight="1" thickBot="1" x14ac:dyDescent="0.3">
      <c r="A14" s="49" t="s">
        <v>33</v>
      </c>
      <c r="B14" s="37">
        <v>1.81</v>
      </c>
      <c r="C14" s="37">
        <v>1.88</v>
      </c>
      <c r="E14" s="18">
        <f>C14/B14</f>
        <v>1.0386740331491713</v>
      </c>
    </row>
    <row r="15" spans="1:5" ht="26.25" customHeight="1" thickBot="1" x14ac:dyDescent="0.3">
      <c r="A15" s="49" t="s">
        <v>34</v>
      </c>
      <c r="B15" s="37">
        <v>1.84</v>
      </c>
      <c r="C15" s="37">
        <v>1.91</v>
      </c>
      <c r="E15" s="18">
        <f>C15/B15</f>
        <v>1.0380434782608694</v>
      </c>
    </row>
    <row r="16" spans="1:5" ht="26.25" customHeight="1" thickBot="1" x14ac:dyDescent="0.3">
      <c r="A16" s="49" t="s">
        <v>35</v>
      </c>
      <c r="B16" s="37">
        <v>0.92</v>
      </c>
      <c r="C16" s="37">
        <v>0.95</v>
      </c>
      <c r="E16" s="18">
        <f>C16/B16</f>
        <v>1.0326086956521738</v>
      </c>
    </row>
    <row r="17" spans="1:5" ht="27" customHeight="1" thickBot="1" x14ac:dyDescent="0.3">
      <c r="A17" s="153" t="s">
        <v>36</v>
      </c>
      <c r="B17" s="154"/>
      <c r="C17" s="155"/>
      <c r="E17" s="18"/>
    </row>
    <row r="18" spans="1:5" ht="24.75" customHeight="1" thickBot="1" x14ac:dyDescent="0.3">
      <c r="A18" s="49" t="s">
        <v>33</v>
      </c>
      <c r="B18" s="37">
        <v>2.58</v>
      </c>
      <c r="C18" s="37">
        <v>2.68</v>
      </c>
      <c r="E18" s="18">
        <f>C18/B18</f>
        <v>1.0387596899224807</v>
      </c>
    </row>
    <row r="19" spans="1:5" ht="28.5" customHeight="1" thickBot="1" x14ac:dyDescent="0.3">
      <c r="A19" s="49" t="s">
        <v>34</v>
      </c>
      <c r="B19" s="37">
        <v>2.63</v>
      </c>
      <c r="C19" s="37">
        <v>2.73</v>
      </c>
      <c r="E19" s="18">
        <f>C19/B19</f>
        <v>1.038022813688213</v>
      </c>
    </row>
    <row r="20" spans="1:5" ht="26.25" customHeight="1" thickBot="1" x14ac:dyDescent="0.3">
      <c r="A20" s="49" t="s">
        <v>35</v>
      </c>
      <c r="B20" s="37">
        <v>1.31</v>
      </c>
      <c r="C20" s="37">
        <v>1.36</v>
      </c>
      <c r="E20" s="18">
        <f>C20/B20</f>
        <v>1.0381679389312977</v>
      </c>
    </row>
    <row r="21" spans="1:5" ht="17.25" customHeight="1" x14ac:dyDescent="0.25">
      <c r="A21" s="15"/>
    </row>
    <row r="22" spans="1:5" s="43" customFormat="1" ht="23.45" customHeight="1" x14ac:dyDescent="0.25">
      <c r="A22" s="179" t="s">
        <v>92</v>
      </c>
      <c r="B22" s="179"/>
      <c r="C22" s="179"/>
      <c r="D22" s="179"/>
    </row>
    <row r="23" spans="1:5" s="43" customFormat="1" x14ac:dyDescent="0.25">
      <c r="A23" s="50" t="s">
        <v>12</v>
      </c>
      <c r="B23" s="50" t="s">
        <v>93</v>
      </c>
      <c r="C23" s="50" t="s">
        <v>119</v>
      </c>
      <c r="D23" s="50" t="s">
        <v>120</v>
      </c>
    </row>
    <row r="24" spans="1:5" s="43" customFormat="1" ht="60" x14ac:dyDescent="0.25">
      <c r="A24" s="52" t="s">
        <v>94</v>
      </c>
      <c r="B24" s="52" t="s">
        <v>95</v>
      </c>
      <c r="C24" s="51" t="s">
        <v>96</v>
      </c>
      <c r="D24" s="51">
        <v>5.1999999999999998E-2</v>
      </c>
    </row>
    <row r="25" spans="1:5" s="43" customFormat="1" ht="27.6" customHeight="1" x14ac:dyDescent="0.25">
      <c r="A25" s="52" t="s">
        <v>97</v>
      </c>
      <c r="B25" s="177" t="s">
        <v>99</v>
      </c>
      <c r="C25" s="51" t="s">
        <v>100</v>
      </c>
      <c r="D25" s="51">
        <v>4.78</v>
      </c>
    </row>
    <row r="26" spans="1:5" s="43" customFormat="1" ht="30" x14ac:dyDescent="0.25">
      <c r="A26" s="52" t="s">
        <v>98</v>
      </c>
      <c r="B26" s="180"/>
      <c r="C26" s="51" t="s">
        <v>100</v>
      </c>
      <c r="D26" s="53">
        <v>3.8</v>
      </c>
    </row>
    <row r="27" spans="1:5" s="43" customFormat="1" x14ac:dyDescent="0.25">
      <c r="A27" s="52" t="s">
        <v>101</v>
      </c>
      <c r="B27" s="180"/>
      <c r="C27" s="51" t="s">
        <v>100</v>
      </c>
      <c r="D27" s="53">
        <v>8.58</v>
      </c>
    </row>
    <row r="28" spans="1:5" s="43" customFormat="1" ht="52.5" x14ac:dyDescent="0.25">
      <c r="A28" s="52" t="s">
        <v>104</v>
      </c>
      <c r="B28" s="178"/>
      <c r="C28" s="54" t="s">
        <v>105</v>
      </c>
      <c r="D28" s="55">
        <v>3.5000000000000003E-2</v>
      </c>
    </row>
    <row r="29" spans="1:5" s="43" customFormat="1" ht="39" x14ac:dyDescent="0.25">
      <c r="A29" s="177" t="s">
        <v>123</v>
      </c>
      <c r="B29" s="175" t="s">
        <v>122</v>
      </c>
      <c r="C29" s="173" t="s">
        <v>126</v>
      </c>
      <c r="D29" s="55" t="s">
        <v>124</v>
      </c>
    </row>
    <row r="30" spans="1:5" s="43" customFormat="1" ht="39" x14ac:dyDescent="0.25">
      <c r="A30" s="178"/>
      <c r="B30" s="176"/>
      <c r="C30" s="174"/>
      <c r="D30" s="55" t="s">
        <v>125</v>
      </c>
    </row>
    <row r="31" spans="1:5" s="43" customFormat="1" ht="60" x14ac:dyDescent="0.25">
      <c r="A31" s="52" t="s">
        <v>102</v>
      </c>
      <c r="B31" s="52" t="s">
        <v>103</v>
      </c>
      <c r="C31" s="51" t="s">
        <v>106</v>
      </c>
      <c r="D31" s="57" t="s">
        <v>121</v>
      </c>
    </row>
    <row r="32" spans="1:5" s="56" customFormat="1" ht="14.45" customHeight="1" x14ac:dyDescent="0.25">
      <c r="A32" s="62"/>
      <c r="B32" s="58"/>
      <c r="C32" s="58"/>
      <c r="D32" s="60" t="s">
        <v>118</v>
      </c>
    </row>
    <row r="33" spans="2:4" s="56" customFormat="1" x14ac:dyDescent="0.25">
      <c r="C33" s="63" t="s">
        <v>107</v>
      </c>
      <c r="D33" s="64">
        <v>2.9899999999999999E-2</v>
      </c>
    </row>
    <row r="34" spans="2:4" s="56" customFormat="1" x14ac:dyDescent="0.25">
      <c r="C34" s="63" t="s">
        <v>108</v>
      </c>
      <c r="D34" s="64">
        <v>2.9399999999999999E-2</v>
      </c>
    </row>
    <row r="35" spans="2:4" s="56" customFormat="1" x14ac:dyDescent="0.25">
      <c r="C35" s="63" t="s">
        <v>109</v>
      </c>
      <c r="D35" s="64">
        <v>2.8299999999999999E-2</v>
      </c>
    </row>
    <row r="36" spans="2:4" s="56" customFormat="1" x14ac:dyDescent="0.25">
      <c r="C36" s="63" t="s">
        <v>110</v>
      </c>
      <c r="D36" s="64">
        <v>2.7799999999999998E-2</v>
      </c>
    </row>
    <row r="37" spans="2:4" s="56" customFormat="1" x14ac:dyDescent="0.25">
      <c r="C37" s="63" t="s">
        <v>111</v>
      </c>
      <c r="D37" s="64">
        <v>2.76E-2</v>
      </c>
    </row>
    <row r="38" spans="2:4" s="56" customFormat="1" ht="14.45" customHeight="1" x14ac:dyDescent="0.25">
      <c r="B38" s="59"/>
      <c r="C38" s="59"/>
      <c r="D38" s="61" t="s">
        <v>117</v>
      </c>
    </row>
    <row r="39" spans="2:4" s="56" customFormat="1" x14ac:dyDescent="0.25">
      <c r="C39" s="63" t="s">
        <v>107</v>
      </c>
      <c r="D39" s="64">
        <v>2.7400000000000001E-2</v>
      </c>
    </row>
    <row r="40" spans="2:4" s="56" customFormat="1" x14ac:dyDescent="0.25">
      <c r="C40" s="63" t="s">
        <v>112</v>
      </c>
      <c r="D40" s="64">
        <v>2.7099999999999999E-2</v>
      </c>
    </row>
    <row r="41" spans="2:4" s="56" customFormat="1" x14ac:dyDescent="0.25">
      <c r="C41" s="63" t="s">
        <v>113</v>
      </c>
      <c r="D41" s="64">
        <v>2.6800000000000001E-2</v>
      </c>
    </row>
    <row r="42" spans="2:4" s="56" customFormat="1" x14ac:dyDescent="0.25">
      <c r="C42" s="63" t="s">
        <v>114</v>
      </c>
      <c r="D42" s="64">
        <v>2.6599999999999999E-2</v>
      </c>
    </row>
    <row r="43" spans="2:4" s="56" customFormat="1" x14ac:dyDescent="0.25">
      <c r="C43" s="63" t="s">
        <v>115</v>
      </c>
      <c r="D43" s="64">
        <v>2.64E-2</v>
      </c>
    </row>
    <row r="44" spans="2:4" s="56" customFormat="1" x14ac:dyDescent="0.25">
      <c r="C44" s="63" t="s">
        <v>116</v>
      </c>
      <c r="D44" s="64">
        <v>2.63E-2</v>
      </c>
    </row>
  </sheetData>
  <mergeCells count="13">
    <mergeCell ref="C29:C30"/>
    <mergeCell ref="B29:B30"/>
    <mergeCell ref="A29:A30"/>
    <mergeCell ref="A22:D22"/>
    <mergeCell ref="B25:B28"/>
    <mergeCell ref="A13:C13"/>
    <mergeCell ref="A17:C17"/>
    <mergeCell ref="A1:C1"/>
    <mergeCell ref="B2:C2"/>
    <mergeCell ref="B3:C3"/>
    <mergeCell ref="B4:C4"/>
    <mergeCell ref="B5:C5"/>
    <mergeCell ref="A6:C6"/>
  </mergeCells>
  <pageMargins left="0.38" right="0" top="0.53" bottom="0" header="0" footer="0"/>
  <pageSetup paperSize="9" scale="85" orientation="portrait" verticalDpi="300" r:id="rId1"/>
  <rowBreaks count="1" manualBreakCount="1">
    <brk id="21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view="pageBreakPreview" topLeftCell="A10" zoomScaleNormal="100" zoomScaleSheetLayoutView="100" workbookViewId="0">
      <selection activeCell="B4" sqref="B4:C4"/>
    </sheetView>
  </sheetViews>
  <sheetFormatPr defaultRowHeight="15" x14ac:dyDescent="0.25"/>
  <cols>
    <col min="1" max="1" width="36.28515625" customWidth="1"/>
    <col min="2" max="2" width="45.140625" customWidth="1"/>
    <col min="3" max="4" width="25.140625" customWidth="1"/>
    <col min="5" max="5" width="15.140625" customWidth="1"/>
  </cols>
  <sheetData>
    <row r="1" spans="1:6" ht="37.5" customHeight="1" x14ac:dyDescent="0.25">
      <c r="A1" s="165" t="s">
        <v>127</v>
      </c>
      <c r="B1" s="165"/>
      <c r="C1" s="165"/>
      <c r="D1" s="165"/>
    </row>
    <row r="2" spans="1:6" s="71" customFormat="1" ht="31.15" customHeight="1" thickBot="1" x14ac:dyDescent="0.3">
      <c r="A2" s="69" t="s">
        <v>135</v>
      </c>
      <c r="B2" s="70"/>
      <c r="C2" s="70"/>
      <c r="D2" s="70"/>
    </row>
    <row r="3" spans="1:6" ht="15.75" thickBot="1" x14ac:dyDescent="0.3">
      <c r="A3" s="190" t="s">
        <v>1</v>
      </c>
      <c r="B3" s="156" t="s">
        <v>2</v>
      </c>
      <c r="C3" s="157"/>
      <c r="D3" s="189"/>
      <c r="E3" s="66"/>
    </row>
    <row r="4" spans="1:6" ht="15.75" thickBot="1" x14ac:dyDescent="0.3">
      <c r="A4" s="191"/>
      <c r="B4" s="41" t="s">
        <v>133</v>
      </c>
      <c r="C4" s="41" t="s">
        <v>130</v>
      </c>
      <c r="D4" s="41" t="s">
        <v>134</v>
      </c>
      <c r="E4" s="66"/>
    </row>
    <row r="5" spans="1:6" ht="66" customHeight="1" thickBot="1" x14ac:dyDescent="0.3">
      <c r="A5" s="65" t="s">
        <v>3</v>
      </c>
      <c r="B5" s="72" t="s">
        <v>131</v>
      </c>
      <c r="C5" s="73" t="s">
        <v>145</v>
      </c>
      <c r="D5" s="74" t="s">
        <v>146</v>
      </c>
      <c r="E5" s="67"/>
    </row>
    <row r="6" spans="1:6" ht="36" customHeight="1" thickBot="1" x14ac:dyDescent="0.3">
      <c r="A6" s="65" t="s">
        <v>5</v>
      </c>
      <c r="B6" s="184" t="s">
        <v>132</v>
      </c>
      <c r="C6" s="185"/>
      <c r="D6" s="186"/>
      <c r="E6" s="67"/>
    </row>
    <row r="7" spans="1:6" ht="43.9" customHeight="1" thickBot="1" x14ac:dyDescent="0.3">
      <c r="A7" s="65" t="s">
        <v>7</v>
      </c>
      <c r="B7" s="171" t="s">
        <v>128</v>
      </c>
      <c r="C7" s="187"/>
      <c r="D7" s="188"/>
      <c r="E7" s="68"/>
    </row>
    <row r="8" spans="1:6" ht="16.5" thickBot="1" x14ac:dyDescent="0.3">
      <c r="A8" s="162" t="s">
        <v>11</v>
      </c>
      <c r="B8" s="182"/>
      <c r="C8" s="182"/>
      <c r="D8" s="183"/>
    </row>
    <row r="9" spans="1:6" s="42" customFormat="1" ht="15.75" thickBot="1" x14ac:dyDescent="0.3">
      <c r="A9" s="40" t="s">
        <v>12</v>
      </c>
      <c r="B9" s="41" t="s">
        <v>133</v>
      </c>
      <c r="C9" s="41" t="s">
        <v>130</v>
      </c>
      <c r="D9" s="41" t="s">
        <v>134</v>
      </c>
    </row>
    <row r="10" spans="1:6" ht="28.5" customHeight="1" thickBot="1" x14ac:dyDescent="0.3">
      <c r="A10" s="9" t="s">
        <v>40</v>
      </c>
      <c r="B10" s="37" t="s">
        <v>136</v>
      </c>
      <c r="C10" s="37" t="s">
        <v>137</v>
      </c>
      <c r="D10" s="37" t="s">
        <v>138</v>
      </c>
      <c r="F10" s="18">
        <f>30.09/28.8</f>
        <v>1.0447916666666666</v>
      </c>
    </row>
    <row r="11" spans="1:6" ht="28.5" customHeight="1" thickBot="1" x14ac:dyDescent="0.3">
      <c r="A11" s="9" t="s">
        <v>41</v>
      </c>
      <c r="B11" s="37" t="s">
        <v>139</v>
      </c>
      <c r="C11" s="37" t="s">
        <v>139</v>
      </c>
      <c r="D11" s="37" t="s">
        <v>140</v>
      </c>
      <c r="F11" s="18">
        <f>19.05/18.23</f>
        <v>1.0449808008776742</v>
      </c>
    </row>
    <row r="12" spans="1:6" ht="32.25" customHeight="1" thickBot="1" x14ac:dyDescent="0.3">
      <c r="A12" s="9" t="s">
        <v>42</v>
      </c>
      <c r="B12" s="37" t="s">
        <v>141</v>
      </c>
      <c r="C12" s="37" t="s">
        <v>137</v>
      </c>
      <c r="D12" s="37" t="s">
        <v>138</v>
      </c>
      <c r="F12" s="18">
        <f>30.09/28.8</f>
        <v>1.0447916666666666</v>
      </c>
    </row>
    <row r="13" spans="1:6" ht="33.75" customHeight="1" thickBot="1" x14ac:dyDescent="0.3">
      <c r="A13" s="9" t="s">
        <v>43</v>
      </c>
      <c r="B13" s="38" t="s">
        <v>142</v>
      </c>
      <c r="C13" s="38" t="s">
        <v>142</v>
      </c>
      <c r="D13" s="38" t="s">
        <v>143</v>
      </c>
      <c r="F13" s="18">
        <f>1247.17/1193.45</f>
        <v>1.0450123591269009</v>
      </c>
    </row>
    <row r="14" spans="1:6" ht="28.5" customHeight="1" thickBot="1" x14ac:dyDescent="0.3">
      <c r="A14" s="9" t="s">
        <v>44</v>
      </c>
      <c r="B14" s="38" t="s">
        <v>144</v>
      </c>
      <c r="C14" s="38" t="s">
        <v>144</v>
      </c>
      <c r="D14" s="38" t="s">
        <v>143</v>
      </c>
      <c r="F14" s="18">
        <f>1247.17/1193.45</f>
        <v>1.0450123591269009</v>
      </c>
    </row>
    <row r="15" spans="1:6" ht="27" customHeight="1" thickBot="1" x14ac:dyDescent="0.3">
      <c r="A15" s="153" t="s">
        <v>46</v>
      </c>
      <c r="B15" s="154"/>
      <c r="C15" s="154"/>
      <c r="D15" s="155"/>
      <c r="F15" s="18"/>
    </row>
    <row r="16" spans="1:6" ht="29.25" customHeight="1" thickBot="1" x14ac:dyDescent="0.3">
      <c r="A16" s="65" t="s">
        <v>33</v>
      </c>
      <c r="B16" s="37">
        <v>1.88</v>
      </c>
      <c r="C16" s="37">
        <v>1.88</v>
      </c>
      <c r="D16" s="37">
        <v>1.95</v>
      </c>
      <c r="F16" s="18">
        <f>D16/B16</f>
        <v>1.0372340425531916</v>
      </c>
    </row>
    <row r="17" spans="1:6" ht="26.25" customHeight="1" thickBot="1" x14ac:dyDescent="0.3">
      <c r="A17" s="65" t="s">
        <v>34</v>
      </c>
      <c r="B17" s="37">
        <v>1.91</v>
      </c>
      <c r="C17" s="37">
        <v>1.91</v>
      </c>
      <c r="D17" s="37">
        <v>1.98</v>
      </c>
      <c r="F17" s="18">
        <f>D17/B17</f>
        <v>1.036649214659686</v>
      </c>
    </row>
    <row r="18" spans="1:6" ht="26.25" customHeight="1" thickBot="1" x14ac:dyDescent="0.3">
      <c r="A18" s="65" t="s">
        <v>35</v>
      </c>
      <c r="B18" s="37">
        <v>0.95</v>
      </c>
      <c r="C18" s="37">
        <v>0.95</v>
      </c>
      <c r="D18" s="37">
        <v>0.98</v>
      </c>
      <c r="F18" s="18">
        <f>D18/B18</f>
        <v>1.0315789473684212</v>
      </c>
    </row>
    <row r="19" spans="1:6" ht="27" customHeight="1" thickBot="1" x14ac:dyDescent="0.3">
      <c r="A19" s="153" t="s">
        <v>36</v>
      </c>
      <c r="B19" s="154"/>
      <c r="C19" s="154"/>
      <c r="D19" s="155"/>
      <c r="F19" s="18"/>
    </row>
    <row r="20" spans="1:6" ht="24.75" customHeight="1" thickBot="1" x14ac:dyDescent="0.3">
      <c r="A20" s="65" t="s">
        <v>33</v>
      </c>
      <c r="B20" s="37">
        <v>2.68</v>
      </c>
      <c r="C20" s="37">
        <v>2.68</v>
      </c>
      <c r="D20" s="37">
        <v>2.78</v>
      </c>
      <c r="F20" s="18">
        <f>D20/B20</f>
        <v>1.0373134328358207</v>
      </c>
    </row>
    <row r="21" spans="1:6" ht="28.5" customHeight="1" thickBot="1" x14ac:dyDescent="0.3">
      <c r="A21" s="65" t="s">
        <v>34</v>
      </c>
      <c r="B21" s="37">
        <v>2.73</v>
      </c>
      <c r="C21" s="37">
        <v>2.73</v>
      </c>
      <c r="D21" s="37">
        <v>2.83</v>
      </c>
      <c r="F21" s="18">
        <f>D21/B21</f>
        <v>1.0366300366300367</v>
      </c>
    </row>
    <row r="22" spans="1:6" ht="26.25" customHeight="1" thickBot="1" x14ac:dyDescent="0.3">
      <c r="A22" s="65" t="s">
        <v>35</v>
      </c>
      <c r="B22" s="37">
        <v>1.36</v>
      </c>
      <c r="C22" s="37">
        <v>1.36</v>
      </c>
      <c r="D22" s="37">
        <v>1.4</v>
      </c>
      <c r="F22" s="18">
        <f>D22/B22</f>
        <v>1.0294117647058822</v>
      </c>
    </row>
    <row r="23" spans="1:6" ht="17.25" customHeight="1" x14ac:dyDescent="0.25">
      <c r="A23" s="15"/>
    </row>
    <row r="24" spans="1:6" s="43" customFormat="1" ht="39.6" customHeight="1" x14ac:dyDescent="0.25">
      <c r="A24" s="181" t="s">
        <v>92</v>
      </c>
      <c r="B24" s="181"/>
      <c r="C24" s="181"/>
      <c r="D24" s="181"/>
      <c r="E24" s="181"/>
    </row>
    <row r="25" spans="1:6" s="43" customFormat="1" x14ac:dyDescent="0.25">
      <c r="A25" s="50" t="s">
        <v>12</v>
      </c>
      <c r="B25" s="50" t="s">
        <v>93</v>
      </c>
      <c r="C25" s="50" t="s">
        <v>93</v>
      </c>
      <c r="D25" s="50" t="s">
        <v>119</v>
      </c>
      <c r="E25" s="50" t="s">
        <v>120</v>
      </c>
    </row>
    <row r="26" spans="1:6" s="43" customFormat="1" ht="60" x14ac:dyDescent="0.25">
      <c r="A26" s="52" t="s">
        <v>94</v>
      </c>
      <c r="B26" s="52" t="s">
        <v>129</v>
      </c>
      <c r="C26" s="52" t="s">
        <v>129</v>
      </c>
      <c r="D26" s="51" t="s">
        <v>96</v>
      </c>
      <c r="E26" s="51">
        <v>5.1999999999999998E-2</v>
      </c>
    </row>
    <row r="27" spans="1:6" s="43" customFormat="1" ht="27.6" customHeight="1" x14ac:dyDescent="0.25">
      <c r="A27" s="52" t="s">
        <v>97</v>
      </c>
      <c r="B27" s="177" t="s">
        <v>99</v>
      </c>
      <c r="C27" s="177" t="s">
        <v>99</v>
      </c>
      <c r="D27" s="51" t="s">
        <v>100</v>
      </c>
      <c r="E27" s="51">
        <v>4.78</v>
      </c>
    </row>
    <row r="28" spans="1:6" s="43" customFormat="1" ht="30" x14ac:dyDescent="0.25">
      <c r="A28" s="52" t="s">
        <v>98</v>
      </c>
      <c r="B28" s="180"/>
      <c r="C28" s="180"/>
      <c r="D28" s="51" t="s">
        <v>100</v>
      </c>
      <c r="E28" s="53">
        <v>3.8</v>
      </c>
    </row>
    <row r="29" spans="1:6" s="43" customFormat="1" x14ac:dyDescent="0.25">
      <c r="A29" s="52" t="s">
        <v>101</v>
      </c>
      <c r="B29" s="180"/>
      <c r="C29" s="180"/>
      <c r="D29" s="51" t="s">
        <v>100</v>
      </c>
      <c r="E29" s="53">
        <v>8.58</v>
      </c>
    </row>
    <row r="30" spans="1:6" s="43" customFormat="1" ht="52.5" x14ac:dyDescent="0.25">
      <c r="A30" s="52" t="s">
        <v>104</v>
      </c>
      <c r="B30" s="178"/>
      <c r="C30" s="178"/>
      <c r="D30" s="54" t="s">
        <v>105</v>
      </c>
      <c r="E30" s="55">
        <v>3.5000000000000003E-2</v>
      </c>
    </row>
    <row r="31" spans="1:6" s="43" customFormat="1" ht="39" x14ac:dyDescent="0.25">
      <c r="A31" s="177" t="s">
        <v>123</v>
      </c>
      <c r="B31" s="177" t="s">
        <v>122</v>
      </c>
      <c r="C31" s="177" t="s">
        <v>122</v>
      </c>
      <c r="D31" s="173" t="s">
        <v>126</v>
      </c>
      <c r="E31" s="55" t="s">
        <v>124</v>
      </c>
    </row>
    <row r="32" spans="1:6" s="43" customFormat="1" ht="39" x14ac:dyDescent="0.25">
      <c r="A32" s="178"/>
      <c r="B32" s="178"/>
      <c r="C32" s="178"/>
      <c r="D32" s="174"/>
      <c r="E32" s="55" t="s">
        <v>125</v>
      </c>
    </row>
    <row r="33" spans="1:5" s="43" customFormat="1" ht="75" x14ac:dyDescent="0.25">
      <c r="A33" s="52" t="s">
        <v>102</v>
      </c>
      <c r="B33" s="52" t="s">
        <v>103</v>
      </c>
      <c r="C33" s="52" t="s">
        <v>103</v>
      </c>
      <c r="D33" s="51" t="s">
        <v>106</v>
      </c>
      <c r="E33" s="57" t="s">
        <v>121</v>
      </c>
    </row>
    <row r="34" spans="1:5" s="56" customFormat="1" ht="14.45" customHeight="1" x14ac:dyDescent="0.25">
      <c r="A34" s="62"/>
      <c r="B34" s="58"/>
      <c r="C34" s="58"/>
      <c r="D34" s="58"/>
      <c r="E34" s="60" t="s">
        <v>118</v>
      </c>
    </row>
    <row r="35" spans="1:5" s="56" customFormat="1" x14ac:dyDescent="0.25">
      <c r="D35" s="63" t="s">
        <v>107</v>
      </c>
      <c r="E35" s="64">
        <v>2.9899999999999999E-2</v>
      </c>
    </row>
    <row r="36" spans="1:5" s="56" customFormat="1" x14ac:dyDescent="0.25">
      <c r="D36" s="63" t="s">
        <v>108</v>
      </c>
      <c r="E36" s="64">
        <v>2.9399999999999999E-2</v>
      </c>
    </row>
    <row r="37" spans="1:5" s="56" customFormat="1" x14ac:dyDescent="0.25">
      <c r="D37" s="63" t="s">
        <v>109</v>
      </c>
      <c r="E37" s="64">
        <v>2.8299999999999999E-2</v>
      </c>
    </row>
    <row r="38" spans="1:5" s="56" customFormat="1" x14ac:dyDescent="0.25">
      <c r="D38" s="63" t="s">
        <v>110</v>
      </c>
      <c r="E38" s="64">
        <v>2.7799999999999998E-2</v>
      </c>
    </row>
    <row r="39" spans="1:5" s="56" customFormat="1" x14ac:dyDescent="0.25">
      <c r="D39" s="63" t="s">
        <v>111</v>
      </c>
      <c r="E39" s="64">
        <v>2.76E-2</v>
      </c>
    </row>
    <row r="40" spans="1:5" s="56" customFormat="1" ht="14.45" customHeight="1" x14ac:dyDescent="0.25">
      <c r="B40" s="59"/>
      <c r="C40" s="59"/>
      <c r="D40" s="59"/>
      <c r="E40" s="61" t="s">
        <v>117</v>
      </c>
    </row>
    <row r="41" spans="1:5" s="56" customFormat="1" x14ac:dyDescent="0.25">
      <c r="D41" s="63" t="s">
        <v>107</v>
      </c>
      <c r="E41" s="64">
        <v>2.7400000000000001E-2</v>
      </c>
    </row>
    <row r="42" spans="1:5" s="56" customFormat="1" x14ac:dyDescent="0.25">
      <c r="D42" s="63" t="s">
        <v>112</v>
      </c>
      <c r="E42" s="64">
        <v>2.7099999999999999E-2</v>
      </c>
    </row>
    <row r="43" spans="1:5" s="56" customFormat="1" x14ac:dyDescent="0.25">
      <c r="D43" s="63" t="s">
        <v>113</v>
      </c>
      <c r="E43" s="64">
        <v>2.6800000000000001E-2</v>
      </c>
    </row>
    <row r="44" spans="1:5" s="56" customFormat="1" x14ac:dyDescent="0.25">
      <c r="D44" s="63" t="s">
        <v>114</v>
      </c>
      <c r="E44" s="64">
        <v>2.6599999999999999E-2</v>
      </c>
    </row>
    <row r="45" spans="1:5" s="56" customFormat="1" x14ac:dyDescent="0.25">
      <c r="D45" s="63" t="s">
        <v>115</v>
      </c>
      <c r="E45" s="64">
        <v>2.64E-2</v>
      </c>
    </row>
    <row r="46" spans="1:5" s="56" customFormat="1" x14ac:dyDescent="0.25">
      <c r="D46" s="63" t="s">
        <v>116</v>
      </c>
      <c r="E46" s="64">
        <v>2.63E-2</v>
      </c>
    </row>
  </sheetData>
  <mergeCells count="15">
    <mergeCell ref="A1:D1"/>
    <mergeCell ref="A8:D8"/>
    <mergeCell ref="B6:D6"/>
    <mergeCell ref="B7:D7"/>
    <mergeCell ref="B3:D3"/>
    <mergeCell ref="A3:A4"/>
    <mergeCell ref="A15:D15"/>
    <mergeCell ref="A19:D19"/>
    <mergeCell ref="A24:E24"/>
    <mergeCell ref="B27:B30"/>
    <mergeCell ref="A31:A32"/>
    <mergeCell ref="B31:B32"/>
    <mergeCell ref="D31:D32"/>
    <mergeCell ref="C27:C30"/>
    <mergeCell ref="C31:C32"/>
  </mergeCells>
  <pageMargins left="0.38" right="0" top="0.21" bottom="0" header="0" footer="0"/>
  <pageSetup paperSize="9" scale="85" orientation="landscape" verticalDpi="300" r:id="rId1"/>
  <rowBreaks count="1" manualBreakCount="1">
    <brk id="23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view="pageBreakPreview" zoomScaleNormal="100" zoomScaleSheetLayoutView="100" workbookViewId="0">
      <selection activeCell="B4" sqref="B4:C4"/>
    </sheetView>
  </sheetViews>
  <sheetFormatPr defaultRowHeight="15" x14ac:dyDescent="0.25"/>
  <cols>
    <col min="1" max="1" width="36.28515625" customWidth="1"/>
    <col min="2" max="2" width="45.140625" customWidth="1"/>
    <col min="3" max="4" width="25.140625" customWidth="1"/>
  </cols>
  <sheetData>
    <row r="1" spans="1:7" ht="37.5" customHeight="1" x14ac:dyDescent="0.25">
      <c r="A1" s="194" t="s">
        <v>158</v>
      </c>
      <c r="B1" s="194"/>
      <c r="C1" s="194"/>
      <c r="D1" s="194"/>
    </row>
    <row r="2" spans="1:7" s="71" customFormat="1" ht="31.15" customHeight="1" thickBot="1" x14ac:dyDescent="0.3">
      <c r="A2" s="69" t="s">
        <v>135</v>
      </c>
      <c r="B2" s="70"/>
      <c r="C2" s="70"/>
      <c r="D2" s="70"/>
    </row>
    <row r="3" spans="1:7" ht="15.75" thickBot="1" x14ac:dyDescent="0.3">
      <c r="A3" s="195" t="s">
        <v>1</v>
      </c>
      <c r="B3" s="197" t="s">
        <v>2</v>
      </c>
      <c r="C3" s="198"/>
      <c r="D3" s="199"/>
    </row>
    <row r="4" spans="1:7" ht="15.75" thickBot="1" x14ac:dyDescent="0.3">
      <c r="A4" s="196"/>
      <c r="B4" s="80" t="s">
        <v>134</v>
      </c>
      <c r="C4" s="81" t="s">
        <v>147</v>
      </c>
      <c r="D4" s="82" t="s">
        <v>148</v>
      </c>
    </row>
    <row r="5" spans="1:7" ht="48" customHeight="1" thickBot="1" x14ac:dyDescent="0.3">
      <c r="A5" s="75" t="s">
        <v>159</v>
      </c>
      <c r="B5" s="79" t="s">
        <v>150</v>
      </c>
      <c r="C5" s="204" t="s">
        <v>164</v>
      </c>
      <c r="D5" s="205"/>
    </row>
    <row r="6" spans="1:7" ht="45.75" customHeight="1" thickBot="1" x14ac:dyDescent="0.3">
      <c r="A6" s="75" t="s">
        <v>5</v>
      </c>
      <c r="B6" s="73" t="s">
        <v>132</v>
      </c>
      <c r="C6" s="204" t="s">
        <v>151</v>
      </c>
      <c r="D6" s="205"/>
    </row>
    <row r="7" spans="1:7" ht="57.6" customHeight="1" thickBot="1" x14ac:dyDescent="0.3">
      <c r="A7" s="75" t="s">
        <v>7</v>
      </c>
      <c r="B7" s="78" t="s">
        <v>128</v>
      </c>
      <c r="C7" s="206" t="s">
        <v>149</v>
      </c>
      <c r="D7" s="207"/>
    </row>
    <row r="8" spans="1:7" ht="16.5" thickBot="1" x14ac:dyDescent="0.3">
      <c r="A8" s="162" t="s">
        <v>11</v>
      </c>
      <c r="B8" s="182"/>
      <c r="C8" s="182"/>
      <c r="D8" s="183"/>
    </row>
    <row r="9" spans="1:7" s="42" customFormat="1" ht="15.75" thickBot="1" x14ac:dyDescent="0.3">
      <c r="A9" s="77" t="s">
        <v>12</v>
      </c>
      <c r="B9" s="41" t="s">
        <v>134</v>
      </c>
      <c r="C9" s="76" t="s">
        <v>147</v>
      </c>
      <c r="D9" s="3" t="s">
        <v>148</v>
      </c>
    </row>
    <row r="10" spans="1:7" ht="28.5" customHeight="1" thickBot="1" x14ac:dyDescent="0.3">
      <c r="A10" s="9" t="s">
        <v>40</v>
      </c>
      <c r="B10" s="83" t="s">
        <v>138</v>
      </c>
      <c r="C10" s="84" t="s">
        <v>154</v>
      </c>
      <c r="D10" s="85" t="s">
        <v>155</v>
      </c>
      <c r="E10" s="18">
        <f>30.6/30.09</f>
        <v>1.0169491525423728</v>
      </c>
      <c r="F10" s="18">
        <f>31.21/30.6</f>
        <v>1.0199346405228757</v>
      </c>
      <c r="G10" s="18"/>
    </row>
    <row r="11" spans="1:7" ht="28.5" customHeight="1" thickBot="1" x14ac:dyDescent="0.3">
      <c r="A11" s="90" t="s">
        <v>160</v>
      </c>
      <c r="B11" s="83" t="s">
        <v>140</v>
      </c>
      <c r="C11" s="84" t="s">
        <v>156</v>
      </c>
      <c r="D11" s="85" t="s">
        <v>157</v>
      </c>
      <c r="E11" s="18">
        <f>19.37/19.05</f>
        <v>1.0167979002624672</v>
      </c>
      <c r="F11" s="18">
        <f>19.75/19.37</f>
        <v>1.0196179659266906</v>
      </c>
      <c r="G11" s="18"/>
    </row>
    <row r="12" spans="1:7" ht="32.25" customHeight="1" thickBot="1" x14ac:dyDescent="0.3">
      <c r="A12" s="9" t="s">
        <v>42</v>
      </c>
      <c r="B12" s="83" t="str">
        <f>B10</f>
        <v>36,83 
30,09 (льготный тариф)</v>
      </c>
      <c r="C12" s="84" t="str">
        <f>C10</f>
        <v>35,24
30,60 (льготный тариф)</v>
      </c>
      <c r="D12" s="85" t="str">
        <f>D10</f>
        <v>35,94
31,21 (льготный тариф)</v>
      </c>
      <c r="E12" s="18"/>
      <c r="F12" s="18"/>
    </row>
    <row r="13" spans="1:7" ht="33.75" customHeight="1" thickBot="1" x14ac:dyDescent="0.3">
      <c r="A13" s="9" t="s">
        <v>43</v>
      </c>
      <c r="B13" s="86" t="s">
        <v>143</v>
      </c>
      <c r="C13" s="87" t="s">
        <v>152</v>
      </c>
      <c r="D13" s="88" t="s">
        <v>153</v>
      </c>
      <c r="E13" s="18">
        <f>1268.3/1247.17</f>
        <v>1.0169423574973739</v>
      </c>
      <c r="F13" s="18">
        <f>1293.66/1268.3</f>
        <v>1.0199952692580621</v>
      </c>
    </row>
    <row r="14" spans="1:7" ht="28.5" customHeight="1" thickBot="1" x14ac:dyDescent="0.3">
      <c r="A14" s="9" t="s">
        <v>44</v>
      </c>
      <c r="B14" s="86" t="str">
        <f>B13</f>
        <v>1634,78 
1 247,17 (льготный тариф)</v>
      </c>
      <c r="C14" s="87" t="str">
        <f>C13</f>
        <v>1662,49
1 268,30 (льготный тариф)</v>
      </c>
      <c r="D14" s="88" t="str">
        <f>D13</f>
        <v>1836,53
1 293,66 (льготный тариф)</v>
      </c>
      <c r="E14" s="18"/>
      <c r="F14" s="18"/>
    </row>
    <row r="15" spans="1:7" ht="27" customHeight="1" thickBot="1" x14ac:dyDescent="0.3">
      <c r="A15" s="201" t="s">
        <v>46</v>
      </c>
      <c r="B15" s="202"/>
      <c r="C15" s="202"/>
      <c r="D15" s="203"/>
      <c r="E15" s="18"/>
      <c r="F15" s="18"/>
    </row>
    <row r="16" spans="1:7" ht="29.25" customHeight="1" thickBot="1" x14ac:dyDescent="0.3">
      <c r="A16" s="75" t="s">
        <v>33</v>
      </c>
      <c r="B16" s="83">
        <v>1.95</v>
      </c>
      <c r="C16" s="84">
        <v>1.98</v>
      </c>
      <c r="D16" s="85">
        <v>2.02</v>
      </c>
      <c r="E16" s="18">
        <f>C16/B16</f>
        <v>1.0153846153846153</v>
      </c>
      <c r="F16" s="18">
        <f>D16/C16</f>
        <v>1.0202020202020201</v>
      </c>
    </row>
    <row r="17" spans="1:6" ht="26.25" customHeight="1" thickBot="1" x14ac:dyDescent="0.3">
      <c r="A17" s="75" t="s">
        <v>34</v>
      </c>
      <c r="B17" s="83">
        <v>1.98</v>
      </c>
      <c r="C17" s="84">
        <v>2.0099999999999998</v>
      </c>
      <c r="D17" s="85">
        <v>2.04</v>
      </c>
      <c r="E17" s="18">
        <f t="shared" ref="E17:E22" si="0">C17/B17</f>
        <v>1.0151515151515151</v>
      </c>
      <c r="F17" s="18">
        <f t="shared" ref="F17:F22" si="1">D17/C17</f>
        <v>1.0149253731343284</v>
      </c>
    </row>
    <row r="18" spans="1:6" ht="26.25" customHeight="1" thickBot="1" x14ac:dyDescent="0.3">
      <c r="A18" s="75" t="s">
        <v>35</v>
      </c>
      <c r="B18" s="83">
        <v>0.98</v>
      </c>
      <c r="C18" s="84">
        <v>0.99</v>
      </c>
      <c r="D18" s="85">
        <v>1.01</v>
      </c>
      <c r="E18" s="18">
        <f t="shared" si="0"/>
        <v>1.010204081632653</v>
      </c>
      <c r="F18" s="18">
        <f t="shared" si="1"/>
        <v>1.0202020202020201</v>
      </c>
    </row>
    <row r="19" spans="1:6" ht="27" customHeight="1" thickBot="1" x14ac:dyDescent="0.3">
      <c r="A19" s="201" t="s">
        <v>36</v>
      </c>
      <c r="B19" s="202"/>
      <c r="C19" s="202"/>
      <c r="D19" s="203"/>
      <c r="E19" s="18"/>
    </row>
    <row r="20" spans="1:6" ht="24.75" customHeight="1" thickBot="1" x14ac:dyDescent="0.3">
      <c r="A20" s="75" t="s">
        <v>33</v>
      </c>
      <c r="B20" s="83">
        <v>2.78</v>
      </c>
      <c r="C20" s="84">
        <v>2.82</v>
      </c>
      <c r="D20" s="85">
        <v>2.87</v>
      </c>
      <c r="E20" s="18">
        <f t="shared" si="0"/>
        <v>1.014388489208633</v>
      </c>
      <c r="F20" s="18">
        <f t="shared" si="1"/>
        <v>1.0177304964539009</v>
      </c>
    </row>
    <row r="21" spans="1:6" ht="28.5" customHeight="1" thickBot="1" x14ac:dyDescent="0.3">
      <c r="A21" s="75" t="s">
        <v>34</v>
      </c>
      <c r="B21" s="83">
        <v>2.83</v>
      </c>
      <c r="C21" s="84">
        <v>2.87</v>
      </c>
      <c r="D21" s="85">
        <v>2.92</v>
      </c>
      <c r="E21" s="18">
        <f t="shared" si="0"/>
        <v>1.0141342756183747</v>
      </c>
      <c r="F21" s="18">
        <f t="shared" si="1"/>
        <v>1.0174216027874563</v>
      </c>
    </row>
    <row r="22" spans="1:6" ht="26.25" customHeight="1" thickBot="1" x14ac:dyDescent="0.3">
      <c r="A22" s="75" t="s">
        <v>35</v>
      </c>
      <c r="B22" s="83">
        <v>1.4</v>
      </c>
      <c r="C22" s="84">
        <v>1.42</v>
      </c>
      <c r="D22" s="85">
        <v>1.44</v>
      </c>
      <c r="E22" s="18">
        <f t="shared" si="0"/>
        <v>1.0142857142857142</v>
      </c>
      <c r="F22" s="18">
        <f t="shared" si="1"/>
        <v>1.0140845070422535</v>
      </c>
    </row>
    <row r="23" spans="1:6" s="43" customFormat="1" ht="39.6" customHeight="1" x14ac:dyDescent="0.25">
      <c r="A23" s="200" t="s">
        <v>92</v>
      </c>
      <c r="B23" s="200"/>
      <c r="C23" s="200"/>
      <c r="D23" s="200"/>
    </row>
    <row r="24" spans="1:6" s="43" customFormat="1" x14ac:dyDescent="0.25">
      <c r="A24" s="50" t="s">
        <v>12</v>
      </c>
      <c r="B24" s="50" t="s">
        <v>93</v>
      </c>
      <c r="C24" s="50" t="s">
        <v>119</v>
      </c>
      <c r="D24" s="50" t="s">
        <v>120</v>
      </c>
    </row>
    <row r="25" spans="1:6" s="43" customFormat="1" ht="30" x14ac:dyDescent="0.25">
      <c r="A25" s="52" t="s">
        <v>94</v>
      </c>
      <c r="B25" s="52" t="s">
        <v>162</v>
      </c>
      <c r="C25" s="51" t="s">
        <v>96</v>
      </c>
      <c r="D25" s="51">
        <v>5.1999999999999998E-2</v>
      </c>
    </row>
    <row r="26" spans="1:6" s="43" customFormat="1" ht="27.6" customHeight="1" x14ac:dyDescent="0.25">
      <c r="A26" s="52" t="s">
        <v>97</v>
      </c>
      <c r="B26" s="177" t="s">
        <v>99</v>
      </c>
      <c r="C26" s="51" t="s">
        <v>100</v>
      </c>
      <c r="D26" s="51">
        <v>4.78</v>
      </c>
    </row>
    <row r="27" spans="1:6" s="43" customFormat="1" ht="30" x14ac:dyDescent="0.25">
      <c r="A27" s="52" t="s">
        <v>98</v>
      </c>
      <c r="B27" s="180"/>
      <c r="C27" s="51" t="s">
        <v>100</v>
      </c>
      <c r="D27" s="53">
        <v>3.8</v>
      </c>
    </row>
    <row r="28" spans="1:6" s="43" customFormat="1" x14ac:dyDescent="0.25">
      <c r="A28" s="52" t="s">
        <v>101</v>
      </c>
      <c r="B28" s="180"/>
      <c r="C28" s="51" t="s">
        <v>100</v>
      </c>
      <c r="D28" s="53">
        <v>8.58</v>
      </c>
    </row>
    <row r="29" spans="1:6" s="43" customFormat="1" ht="33" x14ac:dyDescent="0.25">
      <c r="A29" s="52" t="s">
        <v>104</v>
      </c>
      <c r="B29" s="178"/>
      <c r="C29" s="89" t="s">
        <v>105</v>
      </c>
      <c r="D29" s="55">
        <v>3.5000000000000003E-2</v>
      </c>
    </row>
    <row r="30" spans="1:6" s="43" customFormat="1" ht="37.9" customHeight="1" x14ac:dyDescent="0.25">
      <c r="A30" s="177" t="s">
        <v>123</v>
      </c>
      <c r="B30" s="177" t="s">
        <v>122</v>
      </c>
      <c r="C30" s="192" t="s">
        <v>126</v>
      </c>
      <c r="D30" s="55" t="s">
        <v>124</v>
      </c>
    </row>
    <row r="31" spans="1:6" s="43" customFormat="1" ht="27" x14ac:dyDescent="0.25">
      <c r="A31" s="178"/>
      <c r="B31" s="178"/>
      <c r="C31" s="193"/>
      <c r="D31" s="55" t="s">
        <v>161</v>
      </c>
    </row>
    <row r="32" spans="1:6" s="43" customFormat="1" ht="45" x14ac:dyDescent="0.25">
      <c r="A32" s="52" t="s">
        <v>102</v>
      </c>
      <c r="B32" s="52" t="s">
        <v>103</v>
      </c>
      <c r="C32" s="51" t="s">
        <v>106</v>
      </c>
      <c r="D32" s="57" t="s">
        <v>121</v>
      </c>
    </row>
    <row r="33" spans="1:4" s="56" customFormat="1" ht="14.45" customHeight="1" x14ac:dyDescent="0.25">
      <c r="A33" s="62"/>
      <c r="B33" s="58"/>
      <c r="C33" s="58"/>
      <c r="D33" s="60" t="s">
        <v>118</v>
      </c>
    </row>
    <row r="34" spans="1:4" s="56" customFormat="1" x14ac:dyDescent="0.25">
      <c r="C34" s="63" t="s">
        <v>107</v>
      </c>
      <c r="D34" s="64">
        <v>2.9899999999999999E-2</v>
      </c>
    </row>
    <row r="35" spans="1:4" s="56" customFormat="1" x14ac:dyDescent="0.25">
      <c r="C35" s="63" t="s">
        <v>108</v>
      </c>
      <c r="D35" s="64">
        <v>2.9399999999999999E-2</v>
      </c>
    </row>
    <row r="36" spans="1:4" s="56" customFormat="1" x14ac:dyDescent="0.25">
      <c r="C36" s="63" t="s">
        <v>109</v>
      </c>
      <c r="D36" s="64">
        <v>2.8299999999999999E-2</v>
      </c>
    </row>
    <row r="37" spans="1:4" s="56" customFormat="1" x14ac:dyDescent="0.25">
      <c r="C37" s="63" t="s">
        <v>110</v>
      </c>
      <c r="D37" s="64">
        <v>2.7799999999999998E-2</v>
      </c>
    </row>
    <row r="38" spans="1:4" s="56" customFormat="1" x14ac:dyDescent="0.25">
      <c r="C38" s="63" t="s">
        <v>111</v>
      </c>
      <c r="D38" s="64">
        <v>2.76E-2</v>
      </c>
    </row>
    <row r="39" spans="1:4" s="56" customFormat="1" ht="14.45" customHeight="1" x14ac:dyDescent="0.25">
      <c r="B39" s="59"/>
      <c r="C39" s="59"/>
      <c r="D39" s="61" t="s">
        <v>117</v>
      </c>
    </row>
    <row r="40" spans="1:4" s="56" customFormat="1" x14ac:dyDescent="0.25">
      <c r="C40" s="63" t="s">
        <v>107</v>
      </c>
      <c r="D40" s="64">
        <v>2.7400000000000001E-2</v>
      </c>
    </row>
    <row r="41" spans="1:4" s="56" customFormat="1" x14ac:dyDescent="0.25">
      <c r="C41" s="63" t="s">
        <v>112</v>
      </c>
      <c r="D41" s="64">
        <v>2.7099999999999999E-2</v>
      </c>
    </row>
    <row r="42" spans="1:4" s="56" customFormat="1" x14ac:dyDescent="0.25">
      <c r="C42" s="63" t="s">
        <v>113</v>
      </c>
      <c r="D42" s="64">
        <v>2.6800000000000001E-2</v>
      </c>
    </row>
    <row r="43" spans="1:4" s="56" customFormat="1" x14ac:dyDescent="0.25">
      <c r="C43" s="63" t="s">
        <v>114</v>
      </c>
      <c r="D43" s="64">
        <v>2.6599999999999999E-2</v>
      </c>
    </row>
    <row r="44" spans="1:4" s="56" customFormat="1" x14ac:dyDescent="0.25">
      <c r="C44" s="63" t="s">
        <v>115</v>
      </c>
      <c r="D44" s="64">
        <v>2.64E-2</v>
      </c>
    </row>
    <row r="45" spans="1:4" s="56" customFormat="1" x14ac:dyDescent="0.25">
      <c r="C45" s="63" t="s">
        <v>116</v>
      </c>
      <c r="D45" s="64">
        <v>2.63E-2</v>
      </c>
    </row>
  </sheetData>
  <mergeCells count="14">
    <mergeCell ref="B26:B29"/>
    <mergeCell ref="A30:A31"/>
    <mergeCell ref="B30:B31"/>
    <mergeCell ref="C30:C31"/>
    <mergeCell ref="A1:D1"/>
    <mergeCell ref="A3:A4"/>
    <mergeCell ref="B3:D3"/>
    <mergeCell ref="A8:D8"/>
    <mergeCell ref="A23:D23"/>
    <mergeCell ref="A15:D15"/>
    <mergeCell ref="A19:D19"/>
    <mergeCell ref="C6:D6"/>
    <mergeCell ref="C5:D5"/>
    <mergeCell ref="C7:D7"/>
  </mergeCells>
  <pageMargins left="0.38" right="0" top="0.21" bottom="0" header="0" footer="0"/>
  <pageSetup paperSize="9" scale="85" orientation="landscape" r:id="rId1"/>
  <rowBreaks count="1" manualBreakCount="1">
    <brk id="22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zoomScaleNormal="100" zoomScaleSheetLayoutView="100" workbookViewId="0">
      <pane ySplit="1" topLeftCell="A2" activePane="bottomLeft" state="frozen"/>
      <selection activeCell="B4" sqref="B4:C4"/>
      <selection pane="bottomLeft" activeCell="B4" sqref="B4:C4"/>
    </sheetView>
  </sheetViews>
  <sheetFormatPr defaultRowHeight="15" x14ac:dyDescent="0.25"/>
  <cols>
    <col min="1" max="1" width="36.28515625" customWidth="1"/>
    <col min="2" max="2" width="45.140625" customWidth="1"/>
    <col min="3" max="4" width="30.5703125" customWidth="1"/>
    <col min="5" max="5" width="25" style="45" customWidth="1"/>
  </cols>
  <sheetData>
    <row r="1" spans="1:6" ht="37.5" customHeight="1" x14ac:dyDescent="0.25">
      <c r="A1" s="194" t="s">
        <v>163</v>
      </c>
      <c r="B1" s="194"/>
      <c r="C1" s="194"/>
      <c r="D1" s="194"/>
    </row>
    <row r="2" spans="1:6" s="71" customFormat="1" ht="31.15" customHeight="1" thickBot="1" x14ac:dyDescent="0.3">
      <c r="A2" s="69" t="s">
        <v>135</v>
      </c>
      <c r="B2" s="70"/>
      <c r="C2" s="70"/>
      <c r="D2" s="70"/>
      <c r="E2" s="113"/>
    </row>
    <row r="3" spans="1:6" ht="15.75" thickBot="1" x14ac:dyDescent="0.3">
      <c r="A3" s="195" t="s">
        <v>1</v>
      </c>
      <c r="B3" s="197" t="s">
        <v>2</v>
      </c>
      <c r="C3" s="198"/>
      <c r="D3" s="199"/>
    </row>
    <row r="4" spans="1:6" ht="15.75" thickBot="1" x14ac:dyDescent="0.3">
      <c r="A4" s="196"/>
      <c r="B4" s="82" t="s">
        <v>148</v>
      </c>
      <c r="C4" s="82" t="s">
        <v>165</v>
      </c>
      <c r="D4" s="82" t="s">
        <v>166</v>
      </c>
      <c r="E4" s="111" t="s">
        <v>173</v>
      </c>
      <c r="F4" s="112"/>
    </row>
    <row r="5" spans="1:6" ht="48" customHeight="1" thickBot="1" x14ac:dyDescent="0.3">
      <c r="A5" s="91" t="s">
        <v>159</v>
      </c>
      <c r="B5" s="73" t="s">
        <v>164</v>
      </c>
      <c r="C5" s="204" t="s">
        <v>172</v>
      </c>
      <c r="D5" s="205"/>
      <c r="E5" s="115" t="s">
        <v>174</v>
      </c>
    </row>
    <row r="6" spans="1:6" ht="45.75" customHeight="1" thickBot="1" x14ac:dyDescent="0.3">
      <c r="A6" s="91" t="s">
        <v>5</v>
      </c>
      <c r="B6" s="73" t="s">
        <v>151</v>
      </c>
      <c r="C6" s="204" t="s">
        <v>171</v>
      </c>
      <c r="D6" s="205"/>
      <c r="E6" s="115" t="s">
        <v>175</v>
      </c>
    </row>
    <row r="7" spans="1:6" ht="57.6" customHeight="1" thickBot="1" x14ac:dyDescent="0.3">
      <c r="A7" s="91" t="s">
        <v>7</v>
      </c>
      <c r="B7" s="78" t="s">
        <v>149</v>
      </c>
      <c r="C7" s="206" t="s">
        <v>167</v>
      </c>
      <c r="D7" s="207"/>
      <c r="E7" s="115" t="s">
        <v>176</v>
      </c>
    </row>
    <row r="8" spans="1:6" ht="16.5" thickBot="1" x14ac:dyDescent="0.3">
      <c r="A8" s="208" t="s">
        <v>11</v>
      </c>
      <c r="B8" s="209"/>
      <c r="C8" s="209"/>
      <c r="D8" s="210"/>
    </row>
    <row r="9" spans="1:6" s="94" customFormat="1" ht="15.75" thickBot="1" x14ac:dyDescent="0.3">
      <c r="A9" s="95" t="s">
        <v>12</v>
      </c>
      <c r="B9" s="93" t="s">
        <v>148</v>
      </c>
      <c r="C9" s="98" t="s">
        <v>165</v>
      </c>
      <c r="D9" s="99" t="s">
        <v>166</v>
      </c>
      <c r="E9" s="114"/>
    </row>
    <row r="10" spans="1:6" ht="28.5" customHeight="1" thickBot="1" x14ac:dyDescent="0.3">
      <c r="A10" s="96" t="s">
        <v>40</v>
      </c>
      <c r="B10" s="85" t="s">
        <v>155</v>
      </c>
      <c r="C10" s="103" t="s">
        <v>155</v>
      </c>
      <c r="D10" s="103" t="s">
        <v>168</v>
      </c>
    </row>
    <row r="11" spans="1:6" ht="28.5" customHeight="1" thickBot="1" x14ac:dyDescent="0.3">
      <c r="A11" s="97" t="s">
        <v>160</v>
      </c>
      <c r="B11" s="100" t="s">
        <v>157</v>
      </c>
      <c r="C11" s="104" t="s">
        <v>157</v>
      </c>
      <c r="D11" s="104" t="s">
        <v>169</v>
      </c>
    </row>
    <row r="12" spans="1:6" ht="32.25" customHeight="1" thickBot="1" x14ac:dyDescent="0.3">
      <c r="A12" s="96" t="s">
        <v>42</v>
      </c>
      <c r="B12" s="85" t="str">
        <f>B10</f>
        <v>35,94
31,21 (льготный тариф)</v>
      </c>
      <c r="C12" s="103" t="str">
        <f>C10</f>
        <v>35,94
31,21 (льготный тариф)</v>
      </c>
      <c r="D12" s="103" t="str">
        <f>D10</f>
        <v>56,16
32,45 (льготный тариф)</v>
      </c>
    </row>
    <row r="13" spans="1:6" ht="33.75" customHeight="1" thickBot="1" x14ac:dyDescent="0.3">
      <c r="A13" s="96" t="s">
        <v>43</v>
      </c>
      <c r="B13" s="88" t="s">
        <v>153</v>
      </c>
      <c r="C13" s="88" t="s">
        <v>153</v>
      </c>
      <c r="D13" s="92" t="s">
        <v>170</v>
      </c>
    </row>
    <row r="14" spans="1:6" ht="28.5" customHeight="1" thickBot="1" x14ac:dyDescent="0.3">
      <c r="A14" s="96" t="s">
        <v>44</v>
      </c>
      <c r="B14" s="101" t="str">
        <f>B13</f>
        <v>1836,53
1 293,66 (льготный тариф)</v>
      </c>
      <c r="C14" s="101" t="str">
        <f>C13</f>
        <v>1836,53
1 293,66 (льготный тариф)</v>
      </c>
      <c r="D14" s="102" t="str">
        <f>D13</f>
        <v>1836,53
1 345,40 (льготный тариф)</v>
      </c>
    </row>
    <row r="15" spans="1:6" ht="27" customHeight="1" thickBot="1" x14ac:dyDescent="0.3">
      <c r="A15" s="201" t="s">
        <v>46</v>
      </c>
      <c r="B15" s="211"/>
      <c r="C15" s="211"/>
      <c r="D15" s="212"/>
    </row>
    <row r="16" spans="1:6" ht="29.25" customHeight="1" thickBot="1" x14ac:dyDescent="0.3">
      <c r="A16" s="91" t="s">
        <v>33</v>
      </c>
      <c r="B16" s="85">
        <v>2.02</v>
      </c>
      <c r="C16" s="105">
        <v>2.02</v>
      </c>
      <c r="D16" s="105">
        <v>2.09</v>
      </c>
    </row>
    <row r="17" spans="1:5" ht="26.25" customHeight="1" thickBot="1" x14ac:dyDescent="0.3">
      <c r="A17" s="91" t="s">
        <v>34</v>
      </c>
      <c r="B17" s="85">
        <v>2.04</v>
      </c>
      <c r="C17" s="107">
        <v>2.04</v>
      </c>
      <c r="D17" s="107">
        <v>2.11</v>
      </c>
    </row>
    <row r="18" spans="1:5" ht="26.25" customHeight="1" thickBot="1" x14ac:dyDescent="0.3">
      <c r="A18" s="91" t="s">
        <v>35</v>
      </c>
      <c r="B18" s="85">
        <v>1.01</v>
      </c>
      <c r="C18" s="109">
        <v>1.01</v>
      </c>
      <c r="D18" s="109">
        <v>1.04</v>
      </c>
    </row>
    <row r="19" spans="1:5" ht="27" customHeight="1" thickBot="1" x14ac:dyDescent="0.3">
      <c r="A19" s="201" t="s">
        <v>36</v>
      </c>
      <c r="B19" s="202"/>
      <c r="C19" s="202"/>
      <c r="D19" s="203"/>
    </row>
    <row r="20" spans="1:5" ht="24.75" customHeight="1" thickBot="1" x14ac:dyDescent="0.3">
      <c r="A20" s="91" t="s">
        <v>33</v>
      </c>
      <c r="B20" s="85">
        <v>2.87</v>
      </c>
      <c r="C20" s="105">
        <v>2.87</v>
      </c>
      <c r="D20" s="106">
        <v>2.97</v>
      </c>
    </row>
    <row r="21" spans="1:5" ht="28.5" customHeight="1" thickBot="1" x14ac:dyDescent="0.3">
      <c r="A21" s="91" t="s">
        <v>34</v>
      </c>
      <c r="B21" s="85">
        <v>2.92</v>
      </c>
      <c r="C21" s="107">
        <v>2.92</v>
      </c>
      <c r="D21" s="108">
        <v>3.02</v>
      </c>
    </row>
    <row r="22" spans="1:5" ht="26.25" customHeight="1" thickBot="1" x14ac:dyDescent="0.3">
      <c r="A22" s="91" t="s">
        <v>35</v>
      </c>
      <c r="B22" s="85">
        <v>1.44</v>
      </c>
      <c r="C22" s="109">
        <v>1.44</v>
      </c>
      <c r="D22" s="110">
        <v>1.49</v>
      </c>
    </row>
    <row r="23" spans="1:5" s="43" customFormat="1" ht="39.6" customHeight="1" x14ac:dyDescent="0.25">
      <c r="A23" s="200" t="s">
        <v>197</v>
      </c>
      <c r="B23" s="200"/>
      <c r="C23" s="200"/>
      <c r="D23" s="200"/>
      <c r="E23" s="45"/>
    </row>
    <row r="24" spans="1:5" s="43" customFormat="1" x14ac:dyDescent="0.25">
      <c r="A24" s="50" t="s">
        <v>12</v>
      </c>
      <c r="B24" s="50" t="s">
        <v>93</v>
      </c>
      <c r="C24" s="50" t="s">
        <v>119</v>
      </c>
      <c r="D24" s="50" t="s">
        <v>120</v>
      </c>
      <c r="E24" s="45"/>
    </row>
    <row r="25" spans="1:5" s="43" customFormat="1" ht="45" x14ac:dyDescent="0.25">
      <c r="A25" s="52" t="s">
        <v>94</v>
      </c>
      <c r="B25" s="52" t="s">
        <v>198</v>
      </c>
      <c r="C25" s="51" t="s">
        <v>96</v>
      </c>
      <c r="D25" s="51">
        <v>5.1999999999999998E-2</v>
      </c>
      <c r="E25" s="45"/>
    </row>
    <row r="26" spans="1:5" s="43" customFormat="1" ht="27.6" customHeight="1" x14ac:dyDescent="0.25">
      <c r="A26" s="52" t="s">
        <v>97</v>
      </c>
      <c r="B26" s="177" t="s">
        <v>99</v>
      </c>
      <c r="C26" s="51" t="s">
        <v>100</v>
      </c>
      <c r="D26" s="51">
        <v>4.78</v>
      </c>
      <c r="E26" s="45"/>
    </row>
    <row r="27" spans="1:5" s="43" customFormat="1" ht="30" x14ac:dyDescent="0.25">
      <c r="A27" s="52" t="s">
        <v>98</v>
      </c>
      <c r="B27" s="180"/>
      <c r="C27" s="51" t="s">
        <v>100</v>
      </c>
      <c r="D27" s="53">
        <v>3.8</v>
      </c>
      <c r="E27" s="45"/>
    </row>
    <row r="28" spans="1:5" s="43" customFormat="1" x14ac:dyDescent="0.25">
      <c r="A28" s="52" t="s">
        <v>101</v>
      </c>
      <c r="B28" s="180"/>
      <c r="C28" s="51" t="s">
        <v>100</v>
      </c>
      <c r="D28" s="53">
        <v>8.58</v>
      </c>
      <c r="E28" s="45"/>
    </row>
    <row r="29" spans="1:5" s="43" customFormat="1" ht="30" x14ac:dyDescent="0.25">
      <c r="A29" s="52" t="s">
        <v>104</v>
      </c>
      <c r="B29" s="178"/>
      <c r="C29" s="89" t="s">
        <v>105</v>
      </c>
      <c r="D29" s="55">
        <v>3.5000000000000003E-2</v>
      </c>
      <c r="E29" s="45"/>
    </row>
    <row r="30" spans="1:5" s="43" customFormat="1" ht="37.9" customHeight="1" x14ac:dyDescent="0.25">
      <c r="A30" s="177" t="s">
        <v>123</v>
      </c>
      <c r="B30" s="177" t="s">
        <v>122</v>
      </c>
      <c r="C30" s="192" t="s">
        <v>126</v>
      </c>
      <c r="D30" s="55" t="s">
        <v>124</v>
      </c>
      <c r="E30" s="45"/>
    </row>
    <row r="31" spans="1:5" s="43" customFormat="1" x14ac:dyDescent="0.25">
      <c r="A31" s="178"/>
      <c r="B31" s="178"/>
      <c r="C31" s="193"/>
      <c r="D31" s="55" t="s">
        <v>161</v>
      </c>
      <c r="E31" s="45"/>
    </row>
    <row r="32" spans="1:5" s="43" customFormat="1" ht="45" x14ac:dyDescent="0.25">
      <c r="A32" s="52" t="s">
        <v>102</v>
      </c>
      <c r="B32" s="52" t="s">
        <v>103</v>
      </c>
      <c r="C32" s="51" t="s">
        <v>106</v>
      </c>
      <c r="D32" s="57" t="s">
        <v>121</v>
      </c>
      <c r="E32" s="45"/>
    </row>
    <row r="33" spans="1:5" s="56" customFormat="1" ht="14.45" customHeight="1" x14ac:dyDescent="0.25">
      <c r="A33" s="62"/>
      <c r="B33" s="58"/>
      <c r="C33" s="58"/>
      <c r="D33" s="60" t="s">
        <v>118</v>
      </c>
      <c r="E33" s="45"/>
    </row>
    <row r="34" spans="1:5" s="56" customFormat="1" x14ac:dyDescent="0.25">
      <c r="C34" s="63" t="s">
        <v>107</v>
      </c>
      <c r="D34" s="64">
        <v>2.9899999999999999E-2</v>
      </c>
      <c r="E34" s="45"/>
    </row>
    <row r="35" spans="1:5" s="56" customFormat="1" x14ac:dyDescent="0.25">
      <c r="C35" s="63" t="s">
        <v>108</v>
      </c>
      <c r="D35" s="64">
        <v>2.9399999999999999E-2</v>
      </c>
      <c r="E35" s="45"/>
    </row>
    <row r="36" spans="1:5" s="56" customFormat="1" x14ac:dyDescent="0.25">
      <c r="C36" s="63" t="s">
        <v>109</v>
      </c>
      <c r="D36" s="64">
        <v>2.8299999999999999E-2</v>
      </c>
      <c r="E36" s="45"/>
    </row>
    <row r="37" spans="1:5" s="56" customFormat="1" x14ac:dyDescent="0.25">
      <c r="C37" s="63" t="s">
        <v>110</v>
      </c>
      <c r="D37" s="64">
        <v>2.7799999999999998E-2</v>
      </c>
      <c r="E37" s="45"/>
    </row>
    <row r="38" spans="1:5" s="56" customFormat="1" x14ac:dyDescent="0.25">
      <c r="C38" s="63" t="s">
        <v>111</v>
      </c>
      <c r="D38" s="64">
        <v>2.76E-2</v>
      </c>
      <c r="E38" s="45"/>
    </row>
    <row r="39" spans="1:5" s="56" customFormat="1" ht="14.45" customHeight="1" x14ac:dyDescent="0.25">
      <c r="B39" s="59"/>
      <c r="C39" s="59"/>
      <c r="D39" s="61" t="s">
        <v>117</v>
      </c>
      <c r="E39" s="45"/>
    </row>
    <row r="40" spans="1:5" s="56" customFormat="1" x14ac:dyDescent="0.25">
      <c r="C40" s="63" t="s">
        <v>107</v>
      </c>
      <c r="D40" s="64">
        <v>2.7400000000000001E-2</v>
      </c>
      <c r="E40" s="45"/>
    </row>
    <row r="41" spans="1:5" s="56" customFormat="1" x14ac:dyDescent="0.25">
      <c r="C41" s="63" t="s">
        <v>112</v>
      </c>
      <c r="D41" s="64">
        <v>2.7099999999999999E-2</v>
      </c>
      <c r="E41" s="45"/>
    </row>
    <row r="42" spans="1:5" s="56" customFormat="1" x14ac:dyDescent="0.25">
      <c r="C42" s="63" t="s">
        <v>113</v>
      </c>
      <c r="D42" s="64">
        <v>2.6800000000000001E-2</v>
      </c>
      <c r="E42" s="45"/>
    </row>
    <row r="43" spans="1:5" s="56" customFormat="1" x14ac:dyDescent="0.25">
      <c r="C43" s="63" t="s">
        <v>114</v>
      </c>
      <c r="D43" s="64">
        <v>2.6599999999999999E-2</v>
      </c>
      <c r="E43" s="45"/>
    </row>
    <row r="44" spans="1:5" s="56" customFormat="1" x14ac:dyDescent="0.25">
      <c r="C44" s="63" t="s">
        <v>115</v>
      </c>
      <c r="D44" s="64">
        <v>2.64E-2</v>
      </c>
      <c r="E44" s="45"/>
    </row>
    <row r="45" spans="1:5" s="56" customFormat="1" x14ac:dyDescent="0.25">
      <c r="C45" s="63" t="s">
        <v>116</v>
      </c>
      <c r="D45" s="64">
        <v>2.63E-2</v>
      </c>
      <c r="E45" s="45"/>
    </row>
  </sheetData>
  <mergeCells count="14">
    <mergeCell ref="A30:A31"/>
    <mergeCell ref="B30:B31"/>
    <mergeCell ref="C30:C31"/>
    <mergeCell ref="A1:D1"/>
    <mergeCell ref="A3:A4"/>
    <mergeCell ref="B3:D3"/>
    <mergeCell ref="C6:D6"/>
    <mergeCell ref="C5:D5"/>
    <mergeCell ref="C7:D7"/>
    <mergeCell ref="A8:D8"/>
    <mergeCell ref="A15:D15"/>
    <mergeCell ref="A19:D19"/>
    <mergeCell ref="A23:D23"/>
    <mergeCell ref="B26:B29"/>
  </mergeCells>
  <pageMargins left="0.38" right="0" top="0.21" bottom="0" header="0" footer="0"/>
  <pageSetup paperSize="9" scale="81" orientation="landscape" r:id="rId1"/>
  <rowBreaks count="1" manualBreakCount="1">
    <brk id="22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zoomScale="120" zoomScaleNormal="120" workbookViewId="0">
      <selection activeCell="A2" sqref="A2:C2"/>
    </sheetView>
  </sheetViews>
  <sheetFormatPr defaultRowHeight="15" x14ac:dyDescent="0.25"/>
  <cols>
    <col min="1" max="1" width="26.42578125" customWidth="1"/>
    <col min="2" max="2" width="26.7109375" customWidth="1"/>
    <col min="3" max="3" width="26.5703125" customWidth="1"/>
    <col min="4" max="4" width="32.7109375" customWidth="1"/>
  </cols>
  <sheetData>
    <row r="1" spans="1:4" ht="20.25" x14ac:dyDescent="0.25">
      <c r="A1" s="194" t="s">
        <v>199</v>
      </c>
      <c r="B1" s="194"/>
      <c r="C1" s="194"/>
    </row>
    <row r="2" spans="1:4" ht="27.75" customHeight="1" thickBot="1" x14ac:dyDescent="0.3">
      <c r="A2" s="225" t="s">
        <v>135</v>
      </c>
      <c r="B2" s="225"/>
      <c r="C2" s="225"/>
    </row>
    <row r="3" spans="1:4" ht="15.75" thickBot="1" x14ac:dyDescent="0.3">
      <c r="A3" s="195" t="s">
        <v>1</v>
      </c>
      <c r="B3" s="198"/>
      <c r="C3" s="198"/>
      <c r="D3" s="134"/>
    </row>
    <row r="4" spans="1:4" ht="15.75" thickBot="1" x14ac:dyDescent="0.3">
      <c r="A4" s="196"/>
      <c r="B4" s="130" t="s">
        <v>200</v>
      </c>
      <c r="C4" s="133" t="s">
        <v>201</v>
      </c>
      <c r="D4" s="132" t="s">
        <v>173</v>
      </c>
    </row>
    <row r="5" spans="1:4" ht="57" customHeight="1" thickBot="1" x14ac:dyDescent="0.3">
      <c r="A5" s="131" t="s">
        <v>159</v>
      </c>
      <c r="B5" s="204" t="s">
        <v>207</v>
      </c>
      <c r="C5" s="205"/>
      <c r="D5" s="136" t="s">
        <v>174</v>
      </c>
    </row>
    <row r="6" spans="1:4" ht="42" customHeight="1" thickBot="1" x14ac:dyDescent="0.3">
      <c r="A6" s="131" t="s">
        <v>5</v>
      </c>
      <c r="B6" s="204" t="s">
        <v>203</v>
      </c>
      <c r="C6" s="205"/>
      <c r="D6" s="136" t="s">
        <v>175</v>
      </c>
    </row>
    <row r="7" spans="1:4" ht="60.75" customHeight="1" thickBot="1" x14ac:dyDescent="0.3">
      <c r="A7" s="131" t="s">
        <v>7</v>
      </c>
      <c r="B7" s="223" t="s">
        <v>202</v>
      </c>
      <c r="C7" s="224"/>
      <c r="D7" s="135" t="s">
        <v>210</v>
      </c>
    </row>
    <row r="9" spans="1:4" ht="16.5" thickBot="1" x14ac:dyDescent="0.3">
      <c r="A9" s="213" t="s">
        <v>211</v>
      </c>
      <c r="B9" s="213"/>
      <c r="C9" s="213"/>
    </row>
    <row r="10" spans="1:4" ht="15.75" thickBot="1" x14ac:dyDescent="0.3">
      <c r="A10" s="3" t="s">
        <v>12</v>
      </c>
      <c r="B10" s="130" t="s">
        <v>200</v>
      </c>
      <c r="C10" s="130" t="s">
        <v>201</v>
      </c>
    </row>
    <row r="11" spans="1:4" ht="29.25" thickBot="1" x14ac:dyDescent="0.3">
      <c r="A11" s="137" t="s">
        <v>40</v>
      </c>
      <c r="B11" s="85" t="s">
        <v>168</v>
      </c>
      <c r="C11" s="85" t="s">
        <v>204</v>
      </c>
    </row>
    <row r="12" spans="1:4" ht="30.75" thickBot="1" x14ac:dyDescent="0.3">
      <c r="A12" s="138" t="s">
        <v>160</v>
      </c>
      <c r="B12" s="85" t="s">
        <v>205</v>
      </c>
      <c r="C12" s="85" t="s">
        <v>206</v>
      </c>
    </row>
    <row r="13" spans="1:4" ht="43.5" thickBot="1" x14ac:dyDescent="0.3">
      <c r="A13" s="137" t="s">
        <v>42</v>
      </c>
      <c r="B13" s="85" t="str">
        <f>B11</f>
        <v>56,16
32,45 (льготный тариф)</v>
      </c>
      <c r="C13" s="85" t="str">
        <f>C11</f>
        <v>58,06
33,55 (льготный тариф)</v>
      </c>
    </row>
    <row r="14" spans="1:4" ht="43.5" thickBot="1" x14ac:dyDescent="0.3">
      <c r="A14" s="137" t="s">
        <v>43</v>
      </c>
      <c r="B14" s="85" t="s">
        <v>208</v>
      </c>
      <c r="C14" s="85" t="s">
        <v>209</v>
      </c>
    </row>
    <row r="15" spans="1:4" ht="29.25" thickBot="1" x14ac:dyDescent="0.3">
      <c r="A15" s="137" t="s">
        <v>44</v>
      </c>
      <c r="B15" s="85" t="str">
        <f>B14</f>
        <v>1 836,53 (льготный тариф)</v>
      </c>
      <c r="C15" s="85" t="str">
        <f>C14</f>
        <v>1 898,93 (льготный тариф)</v>
      </c>
    </row>
    <row r="16" spans="1:4" ht="15.75" thickBot="1" x14ac:dyDescent="0.3"/>
    <row r="17" spans="1:3" ht="30.75" customHeight="1" thickBot="1" x14ac:dyDescent="0.3">
      <c r="A17" s="201" t="s">
        <v>46</v>
      </c>
      <c r="B17" s="202"/>
      <c r="C17" s="214"/>
    </row>
    <row r="18" spans="1:3" ht="26.25" thickBot="1" x14ac:dyDescent="0.3">
      <c r="A18" s="139" t="s">
        <v>33</v>
      </c>
      <c r="B18" s="105">
        <v>2.09</v>
      </c>
      <c r="C18" s="105">
        <v>2.16</v>
      </c>
    </row>
    <row r="19" spans="1:3" ht="26.25" thickBot="1" x14ac:dyDescent="0.3">
      <c r="A19" s="139" t="s">
        <v>34</v>
      </c>
      <c r="B19" s="107">
        <v>2.11</v>
      </c>
      <c r="C19" s="107">
        <v>2.1800000000000002</v>
      </c>
    </row>
    <row r="20" spans="1:3" ht="26.25" thickBot="1" x14ac:dyDescent="0.3">
      <c r="A20" s="139" t="s">
        <v>35</v>
      </c>
      <c r="B20" s="109">
        <v>1.04</v>
      </c>
      <c r="C20" s="109">
        <v>1.07</v>
      </c>
    </row>
    <row r="21" spans="1:3" ht="15.75" thickBot="1" x14ac:dyDescent="0.3"/>
    <row r="22" spans="1:3" ht="19.5" thickBot="1" x14ac:dyDescent="0.3">
      <c r="A22" s="215" t="s">
        <v>197</v>
      </c>
      <c r="B22" s="216"/>
      <c r="C22" s="217"/>
    </row>
    <row r="23" spans="1:3" x14ac:dyDescent="0.25">
      <c r="A23" s="140" t="s">
        <v>12</v>
      </c>
      <c r="B23" s="141" t="s">
        <v>119</v>
      </c>
      <c r="C23" s="142" t="s">
        <v>120</v>
      </c>
    </row>
    <row r="24" spans="1:3" ht="45" x14ac:dyDescent="0.25">
      <c r="A24" s="143" t="s">
        <v>94</v>
      </c>
      <c r="B24" s="51" t="s">
        <v>96</v>
      </c>
      <c r="C24" s="144">
        <v>5.1999999999999998E-2</v>
      </c>
    </row>
    <row r="25" spans="1:3" ht="30" x14ac:dyDescent="0.25">
      <c r="A25" s="143" t="s">
        <v>97</v>
      </c>
      <c r="B25" s="51" t="s">
        <v>100</v>
      </c>
      <c r="C25" s="144">
        <v>4.78</v>
      </c>
    </row>
    <row r="26" spans="1:3" ht="45" x14ac:dyDescent="0.25">
      <c r="A26" s="143" t="s">
        <v>98</v>
      </c>
      <c r="B26" s="51" t="s">
        <v>100</v>
      </c>
      <c r="C26" s="145">
        <v>3.8</v>
      </c>
    </row>
    <row r="27" spans="1:3" x14ac:dyDescent="0.25">
      <c r="A27" s="143" t="s">
        <v>101</v>
      </c>
      <c r="B27" s="51" t="s">
        <v>100</v>
      </c>
      <c r="C27" s="145">
        <v>8.58</v>
      </c>
    </row>
    <row r="28" spans="1:3" ht="51" customHeight="1" x14ac:dyDescent="0.25">
      <c r="A28" s="143" t="s">
        <v>104</v>
      </c>
      <c r="B28" s="89" t="s">
        <v>105</v>
      </c>
      <c r="C28" s="146">
        <v>3.5000000000000003E-2</v>
      </c>
    </row>
    <row r="29" spans="1:3" x14ac:dyDescent="0.25">
      <c r="A29" s="218" t="s">
        <v>123</v>
      </c>
      <c r="B29" s="192" t="s">
        <v>126</v>
      </c>
      <c r="C29" s="221">
        <v>3</v>
      </c>
    </row>
    <row r="30" spans="1:3" ht="42" customHeight="1" thickBot="1" x14ac:dyDescent="0.3">
      <c r="A30" s="219"/>
      <c r="B30" s="220"/>
      <c r="C30" s="222"/>
    </row>
  </sheetData>
  <mergeCells count="13">
    <mergeCell ref="B7:C7"/>
    <mergeCell ref="A2:C2"/>
    <mergeCell ref="A1:C1"/>
    <mergeCell ref="A3:A4"/>
    <mergeCell ref="B3:C3"/>
    <mergeCell ref="B5:C5"/>
    <mergeCell ref="B6:C6"/>
    <mergeCell ref="A9:C9"/>
    <mergeCell ref="A17:C17"/>
    <mergeCell ref="A22:C22"/>
    <mergeCell ref="A29:A30"/>
    <mergeCell ref="B29:B30"/>
    <mergeCell ref="C29:C30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Normal="100" zoomScaleSheetLayoutView="100" workbookViewId="0">
      <pane ySplit="1" topLeftCell="A2" activePane="bottomLeft" state="frozen"/>
      <selection pane="bottomLeft" activeCell="E15" sqref="E15"/>
    </sheetView>
  </sheetViews>
  <sheetFormatPr defaultRowHeight="15" x14ac:dyDescent="0.25"/>
  <cols>
    <col min="1" max="1" width="36.28515625" customWidth="1"/>
    <col min="2" max="7" width="20.7109375" customWidth="1"/>
    <col min="8" max="8" width="25" style="45" customWidth="1"/>
  </cols>
  <sheetData>
    <row r="1" spans="1:9" ht="37.5" customHeight="1" x14ac:dyDescent="0.25">
      <c r="A1" s="194" t="s">
        <v>196</v>
      </c>
      <c r="B1" s="194"/>
      <c r="C1" s="194"/>
      <c r="D1" s="194"/>
      <c r="E1" s="194"/>
      <c r="F1" s="194"/>
      <c r="G1" s="116"/>
    </row>
    <row r="2" spans="1:9" s="71" customFormat="1" ht="31.15" customHeight="1" x14ac:dyDescent="0.25">
      <c r="A2" s="69" t="s">
        <v>135</v>
      </c>
      <c r="B2" s="69"/>
      <c r="C2" s="69"/>
      <c r="D2" s="69"/>
      <c r="E2" s="69"/>
      <c r="F2" s="70"/>
      <c r="G2" s="70"/>
      <c r="H2" s="113"/>
    </row>
    <row r="3" spans="1:9" x14ac:dyDescent="0.25">
      <c r="A3" s="119" t="s">
        <v>1</v>
      </c>
      <c r="B3" s="119">
        <v>2015</v>
      </c>
      <c r="C3" s="119">
        <v>2016</v>
      </c>
      <c r="D3" s="119">
        <v>2017</v>
      </c>
      <c r="E3" s="119">
        <v>2018</v>
      </c>
      <c r="F3" s="119">
        <v>2019</v>
      </c>
      <c r="G3" s="119">
        <v>2020</v>
      </c>
      <c r="H3" s="117"/>
      <c r="I3" s="112"/>
    </row>
    <row r="4" spans="1:9" ht="56.25" x14ac:dyDescent="0.25">
      <c r="A4" s="121" t="s">
        <v>159</v>
      </c>
      <c r="B4" s="121" t="s">
        <v>180</v>
      </c>
      <c r="C4" s="121" t="s">
        <v>180</v>
      </c>
      <c r="D4" s="121" t="s">
        <v>185</v>
      </c>
      <c r="E4" s="121" t="s">
        <v>179</v>
      </c>
      <c r="F4" s="120" t="s">
        <v>177</v>
      </c>
      <c r="G4" s="120" t="s">
        <v>186</v>
      </c>
      <c r="H4" s="118"/>
    </row>
    <row r="5" spans="1:9" ht="56.25" x14ac:dyDescent="0.25">
      <c r="A5" s="121" t="s">
        <v>184</v>
      </c>
      <c r="B5" s="121" t="s">
        <v>181</v>
      </c>
      <c r="C5" s="121" t="s">
        <v>183</v>
      </c>
      <c r="D5" s="121" t="s">
        <v>187</v>
      </c>
      <c r="E5" s="121" t="s">
        <v>182</v>
      </c>
      <c r="F5" s="120" t="s">
        <v>178</v>
      </c>
      <c r="G5" s="120" t="s">
        <v>188</v>
      </c>
      <c r="H5" s="118"/>
    </row>
    <row r="6" spans="1:9" s="43" customFormat="1" ht="39.6" customHeight="1" thickBot="1" x14ac:dyDescent="0.3">
      <c r="A6" s="238" t="s">
        <v>92</v>
      </c>
      <c r="B6" s="238"/>
      <c r="C6" s="238"/>
      <c r="D6" s="238"/>
      <c r="E6" s="238"/>
      <c r="F6" s="238"/>
      <c r="G6" s="122"/>
      <c r="H6" s="45"/>
    </row>
    <row r="7" spans="1:9" s="43" customFormat="1" ht="15.75" thickBot="1" x14ac:dyDescent="0.3">
      <c r="A7" s="128" t="s">
        <v>12</v>
      </c>
      <c r="B7" s="239" t="s">
        <v>190</v>
      </c>
      <c r="C7" s="231"/>
      <c r="D7" s="230" t="s">
        <v>193</v>
      </c>
      <c r="E7" s="231"/>
      <c r="F7" s="118"/>
      <c r="G7" s="118"/>
      <c r="H7" s="45"/>
    </row>
    <row r="8" spans="1:9" s="43" customFormat="1" ht="30.75" thickBot="1" x14ac:dyDescent="0.3">
      <c r="A8" s="127" t="s">
        <v>94</v>
      </c>
      <c r="B8" s="240" t="s">
        <v>191</v>
      </c>
      <c r="C8" s="237"/>
      <c r="D8" s="236" t="s">
        <v>162</v>
      </c>
      <c r="E8" s="237"/>
      <c r="F8" s="123"/>
      <c r="G8" s="123"/>
      <c r="H8" s="45"/>
    </row>
    <row r="9" spans="1:9" s="43" customFormat="1" ht="15.75" thickBot="1" x14ac:dyDescent="0.3">
      <c r="A9" s="124"/>
      <c r="B9" s="125"/>
      <c r="C9" s="125"/>
      <c r="D9" s="125"/>
      <c r="E9" s="125"/>
      <c r="F9" s="123"/>
      <c r="G9" s="123"/>
      <c r="H9" s="45"/>
    </row>
    <row r="10" spans="1:9" s="43" customFormat="1" ht="15.75" thickBot="1" x14ac:dyDescent="0.3">
      <c r="A10" s="128" t="s">
        <v>12</v>
      </c>
      <c r="B10" s="241" t="s">
        <v>192</v>
      </c>
      <c r="C10" s="235"/>
      <c r="D10" s="234" t="s">
        <v>194</v>
      </c>
      <c r="E10" s="235"/>
      <c r="F10" s="123"/>
      <c r="G10" s="123"/>
      <c r="H10" s="45"/>
    </row>
    <row r="11" spans="1:9" s="43" customFormat="1" ht="30" x14ac:dyDescent="0.25">
      <c r="A11" s="129" t="s">
        <v>97</v>
      </c>
      <c r="B11" s="226" t="s">
        <v>189</v>
      </c>
      <c r="C11" s="227"/>
      <c r="D11" s="232" t="s">
        <v>195</v>
      </c>
      <c r="E11" s="227"/>
      <c r="F11" s="123"/>
      <c r="G11" s="123"/>
      <c r="H11" s="45"/>
    </row>
    <row r="12" spans="1:9" s="43" customFormat="1" ht="30.75" thickBot="1" x14ac:dyDescent="0.3">
      <c r="A12" s="126" t="s">
        <v>98</v>
      </c>
      <c r="B12" s="228"/>
      <c r="C12" s="229"/>
      <c r="D12" s="233"/>
      <c r="E12" s="229"/>
      <c r="F12" s="123"/>
      <c r="G12" s="123"/>
      <c r="H12" s="45"/>
    </row>
  </sheetData>
  <mergeCells count="10">
    <mergeCell ref="A6:F6"/>
    <mergeCell ref="B7:C7"/>
    <mergeCell ref="A1:F1"/>
    <mergeCell ref="B8:C8"/>
    <mergeCell ref="B10:C10"/>
    <mergeCell ref="B11:C12"/>
    <mergeCell ref="D7:E7"/>
    <mergeCell ref="D11:E12"/>
    <mergeCell ref="D10:E10"/>
    <mergeCell ref="D8:E8"/>
  </mergeCells>
  <pageMargins left="0.38" right="0" top="0.21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C1"/>
    </sheetView>
  </sheetViews>
  <sheetFormatPr defaultRowHeight="15" x14ac:dyDescent="0.25"/>
  <cols>
    <col min="1" max="1" width="34.28515625" customWidth="1"/>
    <col min="2" max="2" width="56.140625" customWidth="1"/>
  </cols>
  <sheetData>
    <row r="1" spans="1:2" ht="16.5" x14ac:dyDescent="0.25">
      <c r="A1" s="17" t="s">
        <v>52</v>
      </c>
    </row>
    <row r="2" spans="1:2" ht="16.5" x14ac:dyDescent="0.25">
      <c r="A2" s="1"/>
    </row>
    <row r="3" spans="1:2" ht="16.5" x14ac:dyDescent="0.25">
      <c r="A3" s="1"/>
    </row>
    <row r="4" spans="1:2" ht="15.75" thickBot="1" x14ac:dyDescent="0.3">
      <c r="A4" s="2"/>
    </row>
    <row r="5" spans="1:2" ht="29.25" customHeight="1" thickBot="1" x14ac:dyDescent="0.3">
      <c r="A5" s="3" t="s">
        <v>1</v>
      </c>
      <c r="B5" s="16" t="s">
        <v>2</v>
      </c>
    </row>
    <row r="6" spans="1:2" ht="64.5" thickBot="1" x14ac:dyDescent="0.3">
      <c r="A6" s="4" t="s">
        <v>3</v>
      </c>
      <c r="B6" s="19" t="s">
        <v>4</v>
      </c>
    </row>
    <row r="7" spans="1:2" ht="51.75" thickBot="1" x14ac:dyDescent="0.3">
      <c r="A7" s="4" t="s">
        <v>53</v>
      </c>
      <c r="B7" s="19" t="s">
        <v>6</v>
      </c>
    </row>
    <row r="8" spans="1:2" ht="64.5" thickBot="1" x14ac:dyDescent="0.3">
      <c r="A8" s="4" t="s">
        <v>7</v>
      </c>
      <c r="B8" s="19" t="s">
        <v>8</v>
      </c>
    </row>
    <row r="9" spans="1:2" ht="26.25" thickBot="1" x14ac:dyDescent="0.3">
      <c r="A9" s="5" t="s">
        <v>9</v>
      </c>
      <c r="B9" s="20" t="s">
        <v>10</v>
      </c>
    </row>
    <row r="10" spans="1:2" ht="16.5" thickBot="1" x14ac:dyDescent="0.3">
      <c r="A10" s="162" t="s">
        <v>11</v>
      </c>
      <c r="B10" s="164"/>
    </row>
    <row r="11" spans="1:2" ht="15.75" thickBot="1" x14ac:dyDescent="0.3">
      <c r="A11" s="6" t="s">
        <v>12</v>
      </c>
      <c r="B11" s="8" t="s">
        <v>15</v>
      </c>
    </row>
    <row r="12" spans="1:2" ht="15.75" thickBot="1" x14ac:dyDescent="0.3">
      <c r="A12" s="9" t="s">
        <v>54</v>
      </c>
      <c r="B12" s="10">
        <v>20.23</v>
      </c>
    </row>
    <row r="13" spans="1:2" ht="15.75" thickBot="1" x14ac:dyDescent="0.3">
      <c r="A13" s="9" t="s">
        <v>41</v>
      </c>
      <c r="B13" s="10">
        <v>11.93</v>
      </c>
    </row>
    <row r="14" spans="1:2" ht="29.25" thickBot="1" x14ac:dyDescent="0.3">
      <c r="A14" s="9" t="s">
        <v>42</v>
      </c>
      <c r="B14" s="10">
        <v>20.23</v>
      </c>
    </row>
    <row r="15" spans="1:2" ht="42" thickBot="1" x14ac:dyDescent="0.3">
      <c r="A15" s="9" t="s">
        <v>43</v>
      </c>
      <c r="B15" s="10">
        <v>758.67</v>
      </c>
    </row>
    <row r="16" spans="1:2" ht="27.75" thickBot="1" x14ac:dyDescent="0.3">
      <c r="A16" s="9" t="s">
        <v>44</v>
      </c>
      <c r="B16" s="10">
        <v>758.67</v>
      </c>
    </row>
    <row r="17" spans="1:2" ht="15.75" thickBot="1" x14ac:dyDescent="0.3">
      <c r="A17" s="153" t="s">
        <v>32</v>
      </c>
      <c r="B17" s="155"/>
    </row>
    <row r="18" spans="1:2" ht="15.75" thickBot="1" x14ac:dyDescent="0.3">
      <c r="A18" s="4" t="s">
        <v>33</v>
      </c>
      <c r="B18" s="10">
        <v>1.36</v>
      </c>
    </row>
    <row r="19" spans="1:2" ht="15.75" thickBot="1" x14ac:dyDescent="0.3">
      <c r="A19" s="4" t="s">
        <v>34</v>
      </c>
      <c r="B19" s="10">
        <v>1.37</v>
      </c>
    </row>
    <row r="20" spans="1:2" ht="15.75" thickBot="1" x14ac:dyDescent="0.3">
      <c r="A20" s="4" t="s">
        <v>35</v>
      </c>
      <c r="B20" s="10">
        <v>0.68</v>
      </c>
    </row>
    <row r="21" spans="1:2" ht="15.75" thickBot="1" x14ac:dyDescent="0.3">
      <c r="A21" s="153" t="s">
        <v>36</v>
      </c>
      <c r="B21" s="155"/>
    </row>
    <row r="22" spans="1:2" ht="15.75" thickBot="1" x14ac:dyDescent="0.3">
      <c r="A22" s="4" t="s">
        <v>33</v>
      </c>
      <c r="B22" s="10">
        <v>1.94</v>
      </c>
    </row>
    <row r="23" spans="1:2" ht="15.75" thickBot="1" x14ac:dyDescent="0.3">
      <c r="A23" s="4" t="s">
        <v>34</v>
      </c>
      <c r="B23" s="10">
        <v>1.95</v>
      </c>
    </row>
    <row r="24" spans="1:2" ht="15.75" thickBot="1" x14ac:dyDescent="0.3">
      <c r="A24" s="4" t="s">
        <v>35</v>
      </c>
      <c r="B24" s="10">
        <v>0.97</v>
      </c>
    </row>
    <row r="25" spans="1:2" ht="15.75" thickBot="1" x14ac:dyDescent="0.3">
      <c r="A25" s="9" t="s">
        <v>55</v>
      </c>
      <c r="B25" s="10">
        <v>3.5720000000000001</v>
      </c>
    </row>
    <row r="26" spans="1:2" x14ac:dyDescent="0.25">
      <c r="A26" s="15"/>
    </row>
  </sheetData>
  <mergeCells count="3">
    <mergeCell ref="A10:B10"/>
    <mergeCell ref="A17:B17"/>
    <mergeCell ref="A21:B21"/>
  </mergeCells>
  <pageMargins left="0.70866141732283472" right="0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workbookViewId="0">
      <selection sqref="A1:C1"/>
    </sheetView>
  </sheetViews>
  <sheetFormatPr defaultRowHeight="15" x14ac:dyDescent="0.25"/>
  <cols>
    <col min="1" max="1" width="34.140625" customWidth="1"/>
    <col min="2" max="2" width="28.42578125" customWidth="1"/>
    <col min="3" max="3" width="25.5703125" customWidth="1"/>
  </cols>
  <sheetData>
    <row r="1" spans="1:4" ht="30" customHeight="1" x14ac:dyDescent="0.25">
      <c r="A1" s="165" t="s">
        <v>51</v>
      </c>
      <c r="B1" s="165"/>
      <c r="C1" s="165"/>
    </row>
    <row r="2" spans="1:4" ht="15.75" thickBot="1" x14ac:dyDescent="0.3">
      <c r="A2" s="2"/>
    </row>
    <row r="3" spans="1:4" ht="15.75" thickBot="1" x14ac:dyDescent="0.3">
      <c r="A3" s="3" t="s">
        <v>1</v>
      </c>
      <c r="B3" s="156" t="s">
        <v>2</v>
      </c>
      <c r="C3" s="158"/>
    </row>
    <row r="4" spans="1:4" ht="67.5" customHeight="1" thickBot="1" x14ac:dyDescent="0.3">
      <c r="A4" s="4" t="s">
        <v>3</v>
      </c>
      <c r="B4" s="159" t="s">
        <v>48</v>
      </c>
      <c r="C4" s="161"/>
    </row>
    <row r="5" spans="1:4" ht="52.5" customHeight="1" thickBot="1" x14ac:dyDescent="0.3">
      <c r="A5" s="4" t="s">
        <v>5</v>
      </c>
      <c r="B5" s="159" t="s">
        <v>50</v>
      </c>
      <c r="C5" s="161"/>
    </row>
    <row r="6" spans="1:4" ht="66.75" customHeight="1" thickBot="1" x14ac:dyDescent="0.3">
      <c r="A6" s="4" t="s">
        <v>7</v>
      </c>
      <c r="B6" s="159" t="s">
        <v>47</v>
      </c>
      <c r="C6" s="161"/>
    </row>
    <row r="7" spans="1:4" ht="40.5" customHeight="1" thickBot="1" x14ac:dyDescent="0.3">
      <c r="A7" s="5" t="s">
        <v>9</v>
      </c>
      <c r="B7" s="159" t="s">
        <v>49</v>
      </c>
      <c r="C7" s="161"/>
    </row>
    <row r="8" spans="1:4" ht="16.5" thickBot="1" x14ac:dyDescent="0.3">
      <c r="A8" s="162" t="s">
        <v>11</v>
      </c>
      <c r="B8" s="163"/>
      <c r="C8" s="164"/>
    </row>
    <row r="9" spans="1:4" ht="15.75" thickBot="1" x14ac:dyDescent="0.3">
      <c r="A9" s="6" t="s">
        <v>12</v>
      </c>
      <c r="B9" s="7" t="s">
        <v>39</v>
      </c>
      <c r="C9" s="8" t="s">
        <v>45</v>
      </c>
    </row>
    <row r="10" spans="1:4" ht="37.5" customHeight="1" thickBot="1" x14ac:dyDescent="0.3">
      <c r="A10" s="9" t="s">
        <v>40</v>
      </c>
      <c r="B10" s="10">
        <f>17.77+2.46</f>
        <v>20.23</v>
      </c>
      <c r="C10" s="10">
        <f>18.57+2.46</f>
        <v>21.03</v>
      </c>
      <c r="D10" s="18"/>
    </row>
    <row r="11" spans="1:4" ht="32.25" customHeight="1" thickBot="1" x14ac:dyDescent="0.3">
      <c r="A11" s="9" t="s">
        <v>41</v>
      </c>
      <c r="B11" s="10">
        <f>11.69+0.24</f>
        <v>11.93</v>
      </c>
      <c r="C11" s="10">
        <f>13.35+0.24</f>
        <v>13.59</v>
      </c>
      <c r="D11" s="18"/>
    </row>
    <row r="12" spans="1:4" ht="32.25" customHeight="1" thickBot="1" x14ac:dyDescent="0.3">
      <c r="A12" s="9" t="s">
        <v>42</v>
      </c>
      <c r="B12" s="10">
        <f>17.77+2.46</f>
        <v>20.23</v>
      </c>
      <c r="C12" s="10">
        <f>18.57+2.46</f>
        <v>21.03</v>
      </c>
      <c r="D12" s="18"/>
    </row>
    <row r="13" spans="1:4" ht="33.75" customHeight="1" thickBot="1" x14ac:dyDescent="0.3">
      <c r="A13" s="9" t="s">
        <v>43</v>
      </c>
      <c r="B13" s="10">
        <v>758.67</v>
      </c>
      <c r="C13" s="10">
        <v>900.33</v>
      </c>
      <c r="D13" s="18"/>
    </row>
    <row r="14" spans="1:4" ht="28.5" customHeight="1" thickBot="1" x14ac:dyDescent="0.3">
      <c r="A14" s="9" t="s">
        <v>44</v>
      </c>
      <c r="B14" s="10">
        <v>758.67</v>
      </c>
      <c r="C14" s="10">
        <v>900.33</v>
      </c>
      <c r="D14" s="18"/>
    </row>
    <row r="15" spans="1:4" ht="27" customHeight="1" thickBot="1" x14ac:dyDescent="0.3">
      <c r="A15" s="153" t="s">
        <v>46</v>
      </c>
      <c r="B15" s="154"/>
      <c r="C15" s="155"/>
    </row>
    <row r="16" spans="1:4" ht="29.25" customHeight="1" thickBot="1" x14ac:dyDescent="0.3">
      <c r="A16" s="4" t="s">
        <v>33</v>
      </c>
      <c r="B16" s="10">
        <v>1.36</v>
      </c>
      <c r="C16" s="10">
        <v>1.52</v>
      </c>
      <c r="D16" s="18"/>
    </row>
    <row r="17" spans="1:4" ht="26.25" customHeight="1" thickBot="1" x14ac:dyDescent="0.3">
      <c r="A17" s="4" t="s">
        <v>34</v>
      </c>
      <c r="B17" s="10">
        <v>1.369</v>
      </c>
      <c r="C17" s="10">
        <v>1.53</v>
      </c>
      <c r="D17" s="18"/>
    </row>
    <row r="18" spans="1:4" ht="26.25" customHeight="1" thickBot="1" x14ac:dyDescent="0.3">
      <c r="A18" s="4" t="s">
        <v>35</v>
      </c>
      <c r="B18" s="10">
        <v>0.68</v>
      </c>
      <c r="C18" s="10">
        <v>0.77</v>
      </c>
      <c r="D18" s="18"/>
    </row>
    <row r="19" spans="1:4" ht="27" customHeight="1" thickBot="1" x14ac:dyDescent="0.3">
      <c r="A19" s="153" t="s">
        <v>36</v>
      </c>
      <c r="B19" s="154"/>
      <c r="C19" s="155"/>
    </row>
    <row r="20" spans="1:4" ht="24.75" customHeight="1" thickBot="1" x14ac:dyDescent="0.3">
      <c r="A20" s="4" t="s">
        <v>33</v>
      </c>
      <c r="B20" s="10">
        <v>1.94</v>
      </c>
      <c r="C20" s="10">
        <v>2.17</v>
      </c>
      <c r="D20" s="18"/>
    </row>
    <row r="21" spans="1:4" ht="28.5" customHeight="1" thickBot="1" x14ac:dyDescent="0.3">
      <c r="A21" s="4" t="s">
        <v>34</v>
      </c>
      <c r="B21" s="10">
        <v>1.9490000000000001</v>
      </c>
      <c r="C21" s="10">
        <v>2.1800000000000002</v>
      </c>
      <c r="D21" s="18"/>
    </row>
    <row r="22" spans="1:4" ht="26.25" customHeight="1" thickBot="1" x14ac:dyDescent="0.3">
      <c r="A22" s="4" t="s">
        <v>35</v>
      </c>
      <c r="B22" s="10">
        <v>0.97</v>
      </c>
      <c r="C22" s="10">
        <v>1.0900000000000001</v>
      </c>
      <c r="D22" s="18"/>
    </row>
    <row r="23" spans="1:4" ht="24" customHeight="1" thickBot="1" x14ac:dyDescent="0.3">
      <c r="A23" s="9" t="s">
        <v>37</v>
      </c>
      <c r="B23" s="10">
        <v>3.5720000000000001</v>
      </c>
      <c r="C23" s="10">
        <v>4.1079999999999997</v>
      </c>
      <c r="D23" s="18"/>
    </row>
    <row r="24" spans="1:4" ht="17.25" customHeight="1" x14ac:dyDescent="0.25">
      <c r="A24" s="15"/>
    </row>
    <row r="25" spans="1:4" x14ac:dyDescent="0.25">
      <c r="A25" s="15" t="s">
        <v>38</v>
      </c>
    </row>
  </sheetData>
  <mergeCells count="9">
    <mergeCell ref="A15:C15"/>
    <mergeCell ref="A19:C19"/>
    <mergeCell ref="A1:C1"/>
    <mergeCell ref="B3:C3"/>
    <mergeCell ref="B4:C4"/>
    <mergeCell ref="B5:C5"/>
    <mergeCell ref="B6:C6"/>
    <mergeCell ref="B7:C7"/>
    <mergeCell ref="A8:C8"/>
  </mergeCells>
  <pageMargins left="0.70866141732283472" right="0" top="0.59055118110236227" bottom="0" header="0" footer="0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opLeftCell="A7" workbookViewId="0">
      <selection sqref="A1:C1"/>
    </sheetView>
  </sheetViews>
  <sheetFormatPr defaultRowHeight="15" x14ac:dyDescent="0.25"/>
  <cols>
    <col min="1" max="1" width="34.140625" customWidth="1"/>
    <col min="2" max="2" width="28.42578125" customWidth="1"/>
    <col min="3" max="3" width="25.5703125" customWidth="1"/>
    <col min="6" max="6" width="13.28515625" customWidth="1"/>
  </cols>
  <sheetData>
    <row r="1" spans="1:6" ht="30" customHeight="1" x14ac:dyDescent="0.25">
      <c r="A1" s="165" t="s">
        <v>57</v>
      </c>
      <c r="B1" s="165"/>
      <c r="C1" s="165"/>
    </row>
    <row r="2" spans="1:6" ht="15.75" thickBot="1" x14ac:dyDescent="0.3">
      <c r="A2" s="2"/>
    </row>
    <row r="3" spans="1:6" ht="15.75" thickBot="1" x14ac:dyDescent="0.3">
      <c r="A3" s="3" t="s">
        <v>1</v>
      </c>
      <c r="B3" s="156" t="s">
        <v>2</v>
      </c>
      <c r="C3" s="158"/>
    </row>
    <row r="4" spans="1:6" ht="67.5" customHeight="1" thickBot="1" x14ac:dyDescent="0.3">
      <c r="A4" s="22" t="s">
        <v>3</v>
      </c>
      <c r="B4" s="159" t="s">
        <v>56</v>
      </c>
      <c r="C4" s="161"/>
    </row>
    <row r="5" spans="1:6" ht="52.5" customHeight="1" thickBot="1" x14ac:dyDescent="0.3">
      <c r="A5" s="22" t="s">
        <v>5</v>
      </c>
      <c r="B5" s="159" t="s">
        <v>60</v>
      </c>
      <c r="C5" s="161"/>
    </row>
    <row r="6" spans="1:6" ht="66.75" customHeight="1" thickBot="1" x14ac:dyDescent="0.3">
      <c r="A6" s="22" t="s">
        <v>7</v>
      </c>
      <c r="B6" s="159" t="s">
        <v>61</v>
      </c>
      <c r="C6" s="161"/>
    </row>
    <row r="7" spans="1:6" ht="40.5" customHeight="1" thickBot="1" x14ac:dyDescent="0.3">
      <c r="A7" s="21" t="s">
        <v>9</v>
      </c>
      <c r="B7" s="159" t="s">
        <v>49</v>
      </c>
      <c r="C7" s="161"/>
    </row>
    <row r="8" spans="1:6" ht="16.5" thickBot="1" x14ac:dyDescent="0.3">
      <c r="A8" s="162" t="s">
        <v>11</v>
      </c>
      <c r="B8" s="163"/>
      <c r="C8" s="164"/>
    </row>
    <row r="9" spans="1:6" ht="15.75" thickBot="1" x14ac:dyDescent="0.3">
      <c r="A9" s="6" t="s">
        <v>12</v>
      </c>
      <c r="B9" s="7" t="s">
        <v>58</v>
      </c>
      <c r="C9" s="8" t="s">
        <v>59</v>
      </c>
    </row>
    <row r="10" spans="1:6" ht="37.5" customHeight="1" thickBot="1" x14ac:dyDescent="0.3">
      <c r="A10" s="9" t="s">
        <v>40</v>
      </c>
      <c r="B10" s="10">
        <f>18.57+2.46</f>
        <v>21.03</v>
      </c>
      <c r="C10" s="10">
        <v>21.11</v>
      </c>
      <c r="D10" s="18">
        <f>C10/B10</f>
        <v>1.0038040893961007</v>
      </c>
    </row>
    <row r="11" spans="1:6" ht="44.25" customHeight="1" thickBot="1" x14ac:dyDescent="0.3">
      <c r="A11" s="9" t="s">
        <v>41</v>
      </c>
      <c r="B11" s="10">
        <f>13.35+0.24</f>
        <v>13.59</v>
      </c>
      <c r="C11" s="10">
        <v>15.21</v>
      </c>
      <c r="D11" s="18">
        <f>C11/B11</f>
        <v>1.1192052980132452</v>
      </c>
      <c r="E11" s="166" t="s">
        <v>63</v>
      </c>
      <c r="F11" s="166"/>
    </row>
    <row r="12" spans="1:6" ht="32.25" customHeight="1" thickBot="1" x14ac:dyDescent="0.3">
      <c r="A12" s="9" t="s">
        <v>42</v>
      </c>
      <c r="B12" s="10">
        <f>18.57+2.46</f>
        <v>21.03</v>
      </c>
      <c r="C12" s="10">
        <v>21.11</v>
      </c>
      <c r="D12" s="18">
        <f>C12/B12</f>
        <v>1.0038040893961007</v>
      </c>
      <c r="E12" s="25" t="s">
        <v>62</v>
      </c>
      <c r="F12" s="26"/>
    </row>
    <row r="13" spans="1:6" ht="33.75" customHeight="1" thickBot="1" x14ac:dyDescent="0.3">
      <c r="A13" s="9" t="s">
        <v>43</v>
      </c>
      <c r="B13" s="10">
        <v>900.33</v>
      </c>
      <c r="C13" s="23">
        <v>1029.8</v>
      </c>
      <c r="D13" s="18">
        <f>C13/B13</f>
        <v>1.1438028278520098</v>
      </c>
      <c r="E13" s="24">
        <v>1142.77</v>
      </c>
      <c r="F13" s="18">
        <f>E13/C13</f>
        <v>1.1097009127986017</v>
      </c>
    </row>
    <row r="14" spans="1:6" ht="28.5" customHeight="1" thickBot="1" x14ac:dyDescent="0.3">
      <c r="A14" s="9" t="s">
        <v>44</v>
      </c>
      <c r="B14" s="10">
        <v>900.33</v>
      </c>
      <c r="C14" s="23">
        <v>1029.8</v>
      </c>
      <c r="D14" s="18">
        <f>C14/B14</f>
        <v>1.1438028278520098</v>
      </c>
      <c r="E14" s="24">
        <v>1142.77</v>
      </c>
      <c r="F14" s="18">
        <f>E14/C14</f>
        <v>1.1097009127986017</v>
      </c>
    </row>
    <row r="15" spans="1:6" ht="27" customHeight="1" thickBot="1" x14ac:dyDescent="0.3">
      <c r="A15" s="153" t="s">
        <v>46</v>
      </c>
      <c r="B15" s="154"/>
      <c r="C15" s="155"/>
      <c r="D15" s="18"/>
    </row>
    <row r="16" spans="1:6" ht="29.25" customHeight="1" thickBot="1" x14ac:dyDescent="0.3">
      <c r="A16" s="22" t="s">
        <v>33</v>
      </c>
      <c r="B16" s="10">
        <v>1.52</v>
      </c>
      <c r="C16" s="10">
        <v>1.58</v>
      </c>
      <c r="D16" s="18">
        <f t="shared" ref="D16:D23" si="0">C16/B16</f>
        <v>1.0394736842105263</v>
      </c>
    </row>
    <row r="17" spans="1:4" ht="26.25" customHeight="1" thickBot="1" x14ac:dyDescent="0.3">
      <c r="A17" s="22" t="s">
        <v>34</v>
      </c>
      <c r="B17" s="10">
        <v>1.53</v>
      </c>
      <c r="C17" s="10">
        <v>1.5820000000000001</v>
      </c>
      <c r="D17" s="18">
        <f t="shared" si="0"/>
        <v>1.0339869281045753</v>
      </c>
    </row>
    <row r="18" spans="1:4" ht="26.25" customHeight="1" thickBot="1" x14ac:dyDescent="0.3">
      <c r="A18" s="22" t="s">
        <v>35</v>
      </c>
      <c r="B18" s="10">
        <v>0.76300000000000001</v>
      </c>
      <c r="C18" s="23">
        <v>0.79</v>
      </c>
      <c r="D18" s="18">
        <f t="shared" si="0"/>
        <v>1.0353866317169069</v>
      </c>
    </row>
    <row r="19" spans="1:4" ht="27" customHeight="1" thickBot="1" x14ac:dyDescent="0.3">
      <c r="A19" s="153" t="s">
        <v>36</v>
      </c>
      <c r="B19" s="154"/>
      <c r="C19" s="155"/>
      <c r="D19" s="18"/>
    </row>
    <row r="20" spans="1:4" ht="24.75" customHeight="1" thickBot="1" x14ac:dyDescent="0.3">
      <c r="A20" s="22" t="s">
        <v>33</v>
      </c>
      <c r="B20" s="10">
        <v>2.17</v>
      </c>
      <c r="C20" s="10">
        <v>2.25</v>
      </c>
      <c r="D20" s="18">
        <f t="shared" si="0"/>
        <v>1.0368663594470047</v>
      </c>
    </row>
    <row r="21" spans="1:4" ht="28.5" customHeight="1" thickBot="1" x14ac:dyDescent="0.3">
      <c r="A21" s="22" t="s">
        <v>34</v>
      </c>
      <c r="B21" s="10">
        <v>2.1800000000000002</v>
      </c>
      <c r="C21" s="10">
        <v>2.2599999999999998</v>
      </c>
      <c r="D21" s="18">
        <f t="shared" si="0"/>
        <v>1.0366972477064218</v>
      </c>
    </row>
    <row r="22" spans="1:4" ht="26.25" customHeight="1" thickBot="1" x14ac:dyDescent="0.3">
      <c r="A22" s="22" t="s">
        <v>35</v>
      </c>
      <c r="B22" s="10">
        <v>1.0900000000000001</v>
      </c>
      <c r="C22" s="10">
        <v>1.1299999999999999</v>
      </c>
      <c r="D22" s="18">
        <f t="shared" si="0"/>
        <v>1.0366972477064218</v>
      </c>
    </row>
    <row r="23" spans="1:4" ht="24" customHeight="1" thickBot="1" x14ac:dyDescent="0.3">
      <c r="A23" s="9" t="s">
        <v>37</v>
      </c>
      <c r="B23" s="10">
        <v>4.1079999999999997</v>
      </c>
      <c r="C23" s="10">
        <v>4.1079999999999997</v>
      </c>
      <c r="D23" s="18">
        <f t="shared" si="0"/>
        <v>1</v>
      </c>
    </row>
    <row r="24" spans="1:4" ht="17.25" customHeight="1" x14ac:dyDescent="0.25">
      <c r="A24" s="15"/>
    </row>
    <row r="25" spans="1:4" x14ac:dyDescent="0.25">
      <c r="A25" s="15" t="s">
        <v>38</v>
      </c>
    </row>
  </sheetData>
  <mergeCells count="10">
    <mergeCell ref="E11:F11"/>
    <mergeCell ref="A8:C8"/>
    <mergeCell ref="A15:C15"/>
    <mergeCell ref="A19:C19"/>
    <mergeCell ref="A1:C1"/>
    <mergeCell ref="B3:C3"/>
    <mergeCell ref="B4:C4"/>
    <mergeCell ref="B5:C5"/>
    <mergeCell ref="B6:C6"/>
    <mergeCell ref="B7:C7"/>
  </mergeCells>
  <pageMargins left="0.70866141732283472" right="0" top="0.59055118110236227" bottom="0" header="0" footer="0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opLeftCell="A16" workbookViewId="0">
      <selection activeCell="B5" sqref="B5:C5"/>
    </sheetView>
  </sheetViews>
  <sheetFormatPr defaultRowHeight="15" x14ac:dyDescent="0.25"/>
  <cols>
    <col min="1" max="1" width="34.140625" customWidth="1"/>
    <col min="2" max="2" width="28.42578125" customWidth="1"/>
    <col min="3" max="3" width="25.5703125" customWidth="1"/>
    <col min="4" max="4" width="9.140625" customWidth="1"/>
  </cols>
  <sheetData>
    <row r="1" spans="1:4" ht="30" customHeight="1" x14ac:dyDescent="0.25">
      <c r="A1" s="165" t="s">
        <v>64</v>
      </c>
      <c r="B1" s="165"/>
      <c r="C1" s="165"/>
    </row>
    <row r="2" spans="1:4" ht="15.75" thickBot="1" x14ac:dyDescent="0.3">
      <c r="A2" s="2"/>
    </row>
    <row r="3" spans="1:4" ht="15.75" thickBot="1" x14ac:dyDescent="0.3">
      <c r="A3" s="3" t="s">
        <v>1</v>
      </c>
      <c r="B3" s="156" t="s">
        <v>2</v>
      </c>
      <c r="C3" s="158"/>
    </row>
    <row r="4" spans="1:4" ht="48.75" customHeight="1" thickBot="1" x14ac:dyDescent="0.3">
      <c r="A4" s="27" t="s">
        <v>3</v>
      </c>
      <c r="B4" s="167" t="s">
        <v>68</v>
      </c>
      <c r="C4" s="168"/>
    </row>
    <row r="5" spans="1:4" ht="45" customHeight="1" thickBot="1" x14ac:dyDescent="0.3">
      <c r="A5" s="27" t="s">
        <v>5</v>
      </c>
      <c r="B5" s="167" t="s">
        <v>65</v>
      </c>
      <c r="C5" s="168"/>
      <c r="D5" s="28"/>
    </row>
    <row r="6" spans="1:4" ht="70.5" customHeight="1" thickBot="1" x14ac:dyDescent="0.3">
      <c r="A6" s="27" t="s">
        <v>7</v>
      </c>
      <c r="B6" s="159" t="s">
        <v>75</v>
      </c>
      <c r="C6" s="161"/>
    </row>
    <row r="7" spans="1:4" ht="16.5" thickBot="1" x14ac:dyDescent="0.3">
      <c r="A7" s="162" t="s">
        <v>11</v>
      </c>
      <c r="B7" s="163"/>
      <c r="C7" s="164"/>
    </row>
    <row r="8" spans="1:4" ht="15.75" thickBot="1" x14ac:dyDescent="0.3">
      <c r="A8" s="6" t="s">
        <v>12</v>
      </c>
      <c r="B8" s="7" t="s">
        <v>66</v>
      </c>
      <c r="C8" s="8" t="s">
        <v>67</v>
      </c>
    </row>
    <row r="9" spans="1:4" ht="37.5" customHeight="1" thickBot="1" x14ac:dyDescent="0.3">
      <c r="A9" s="9" t="s">
        <v>40</v>
      </c>
      <c r="B9" s="29">
        <v>21.11</v>
      </c>
      <c r="C9" s="29">
        <v>25.79</v>
      </c>
      <c r="D9" s="18">
        <f>C9/B9</f>
        <v>1.2216958787304595</v>
      </c>
    </row>
    <row r="10" spans="1:4" ht="44.25" customHeight="1" thickBot="1" x14ac:dyDescent="0.3">
      <c r="A10" s="9" t="s">
        <v>41</v>
      </c>
      <c r="B10" s="29">
        <v>15.21</v>
      </c>
      <c r="C10" s="29">
        <v>16.34</v>
      </c>
      <c r="D10" s="18">
        <f>C10/B10</f>
        <v>1.074293228139382</v>
      </c>
    </row>
    <row r="11" spans="1:4" ht="32.25" customHeight="1" thickBot="1" x14ac:dyDescent="0.3">
      <c r="A11" s="9" t="s">
        <v>42</v>
      </c>
      <c r="B11" s="29">
        <v>21.11</v>
      </c>
      <c r="C11" s="29">
        <v>25.79</v>
      </c>
      <c r="D11" s="18">
        <f>C11/B11</f>
        <v>1.2216958787304595</v>
      </c>
    </row>
    <row r="12" spans="1:4" ht="33.75" customHeight="1" thickBot="1" x14ac:dyDescent="0.3">
      <c r="A12" s="9" t="s">
        <v>43</v>
      </c>
      <c r="B12" s="23">
        <v>1142.77</v>
      </c>
      <c r="C12" s="23">
        <v>1318.73</v>
      </c>
      <c r="D12" s="18">
        <f>C12/B12</f>
        <v>1.1539767407264805</v>
      </c>
    </row>
    <row r="13" spans="1:4" ht="28.5" customHeight="1" thickBot="1" x14ac:dyDescent="0.3">
      <c r="A13" s="9" t="s">
        <v>44</v>
      </c>
      <c r="B13" s="23">
        <v>1142.77</v>
      </c>
      <c r="C13" s="23">
        <v>1318.73</v>
      </c>
      <c r="D13" s="18">
        <f>C13/B13</f>
        <v>1.1539767407264805</v>
      </c>
    </row>
    <row r="14" spans="1:4" ht="27" customHeight="1" thickBot="1" x14ac:dyDescent="0.3">
      <c r="A14" s="153" t="s">
        <v>46</v>
      </c>
      <c r="B14" s="154"/>
      <c r="C14" s="155"/>
      <c r="D14" s="18"/>
    </row>
    <row r="15" spans="1:4" ht="29.25" customHeight="1" thickBot="1" x14ac:dyDescent="0.3">
      <c r="A15" s="27" t="s">
        <v>33</v>
      </c>
      <c r="B15" s="29">
        <v>1.58</v>
      </c>
      <c r="C15" s="29">
        <v>1.71</v>
      </c>
      <c r="D15" s="18">
        <f t="shared" ref="D15:D21" si="0">C15/B15</f>
        <v>1.0822784810126582</v>
      </c>
    </row>
    <row r="16" spans="1:4" ht="26.25" customHeight="1" thickBot="1" x14ac:dyDescent="0.3">
      <c r="A16" s="27" t="s">
        <v>34</v>
      </c>
      <c r="B16" s="29">
        <v>1.5820000000000001</v>
      </c>
      <c r="C16" s="29">
        <v>1.74</v>
      </c>
      <c r="D16" s="18">
        <f t="shared" si="0"/>
        <v>1.099873577749684</v>
      </c>
    </row>
    <row r="17" spans="1:4" ht="26.25" customHeight="1" thickBot="1" x14ac:dyDescent="0.3">
      <c r="A17" s="27" t="s">
        <v>35</v>
      </c>
      <c r="B17" s="30">
        <v>0.79</v>
      </c>
      <c r="C17" s="30">
        <v>0.87</v>
      </c>
      <c r="D17" s="18">
        <f t="shared" si="0"/>
        <v>1.10126582278481</v>
      </c>
    </row>
    <row r="18" spans="1:4" ht="27" customHeight="1" thickBot="1" x14ac:dyDescent="0.3">
      <c r="A18" s="153" t="s">
        <v>36</v>
      </c>
      <c r="B18" s="154"/>
      <c r="C18" s="155"/>
      <c r="D18" s="18"/>
    </row>
    <row r="19" spans="1:4" ht="24.75" customHeight="1" thickBot="1" x14ac:dyDescent="0.3">
      <c r="A19" s="27" t="s">
        <v>33</v>
      </c>
      <c r="B19" s="29">
        <v>2.25</v>
      </c>
      <c r="C19" s="29">
        <v>2.44</v>
      </c>
      <c r="D19" s="18">
        <f t="shared" si="0"/>
        <v>1.0844444444444443</v>
      </c>
    </row>
    <row r="20" spans="1:4" ht="28.5" customHeight="1" thickBot="1" x14ac:dyDescent="0.3">
      <c r="A20" s="27" t="s">
        <v>34</v>
      </c>
      <c r="B20" s="29">
        <v>2.2599999999999998</v>
      </c>
      <c r="C20" s="29">
        <v>2.4900000000000002</v>
      </c>
      <c r="D20" s="18">
        <f t="shared" si="0"/>
        <v>1.101769911504425</v>
      </c>
    </row>
    <row r="21" spans="1:4" ht="26.25" customHeight="1" thickBot="1" x14ac:dyDescent="0.3">
      <c r="A21" s="27" t="s">
        <v>35</v>
      </c>
      <c r="B21" s="29">
        <v>1.1299999999999999</v>
      </c>
      <c r="C21" s="29">
        <v>1.24</v>
      </c>
      <c r="D21" s="18">
        <f t="shared" si="0"/>
        <v>1.097345132743363</v>
      </c>
    </row>
    <row r="22" spans="1:4" ht="17.25" customHeight="1" x14ac:dyDescent="0.25">
      <c r="A22" s="15"/>
    </row>
    <row r="23" spans="1:4" x14ac:dyDescent="0.25">
      <c r="A23" s="15" t="s">
        <v>38</v>
      </c>
    </row>
  </sheetData>
  <mergeCells count="8">
    <mergeCell ref="A7:C7"/>
    <mergeCell ref="A14:C14"/>
    <mergeCell ref="A18:C18"/>
    <mergeCell ref="A1:C1"/>
    <mergeCell ref="B3:C3"/>
    <mergeCell ref="B4:C4"/>
    <mergeCell ref="B5:C5"/>
    <mergeCell ref="B6:C6"/>
  </mergeCells>
  <pageMargins left="0.70866141732283472" right="0" top="0.59055118110236227" bottom="0" header="0" footer="0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view="pageBreakPreview" zoomScaleNormal="100" zoomScaleSheetLayoutView="100" workbookViewId="0">
      <selection sqref="A1:C1"/>
    </sheetView>
  </sheetViews>
  <sheetFormatPr defaultRowHeight="15" x14ac:dyDescent="0.25"/>
  <cols>
    <col min="1" max="1" width="34.140625" customWidth="1"/>
    <col min="2" max="3" width="33.140625" customWidth="1"/>
  </cols>
  <sheetData>
    <row r="1" spans="1:3" ht="37.5" customHeight="1" x14ac:dyDescent="0.25">
      <c r="A1" s="165" t="s">
        <v>78</v>
      </c>
      <c r="B1" s="165"/>
      <c r="C1" s="165"/>
    </row>
    <row r="2" spans="1:3" ht="15.75" thickBot="1" x14ac:dyDescent="0.3">
      <c r="A2" s="2"/>
    </row>
    <row r="3" spans="1:3" ht="15.75" thickBot="1" x14ac:dyDescent="0.3">
      <c r="A3" s="3" t="s">
        <v>1</v>
      </c>
      <c r="B3" s="156" t="s">
        <v>2</v>
      </c>
      <c r="C3" s="158"/>
    </row>
    <row r="4" spans="1:3" ht="26.25" thickBot="1" x14ac:dyDescent="0.3">
      <c r="A4" s="32" t="s">
        <v>3</v>
      </c>
      <c r="B4" s="169" t="s">
        <v>68</v>
      </c>
      <c r="C4" s="170"/>
    </row>
    <row r="5" spans="1:3" ht="51.75" thickBot="1" x14ac:dyDescent="0.3">
      <c r="A5" s="32" t="s">
        <v>5</v>
      </c>
      <c r="B5" s="33" t="s">
        <v>65</v>
      </c>
      <c r="C5" s="33" t="s">
        <v>71</v>
      </c>
    </row>
    <row r="6" spans="1:3" ht="115.5" thickBot="1" x14ac:dyDescent="0.3">
      <c r="A6" s="32" t="s">
        <v>7</v>
      </c>
      <c r="B6" s="34" t="s">
        <v>75</v>
      </c>
      <c r="C6" s="34" t="s">
        <v>76</v>
      </c>
    </row>
    <row r="7" spans="1:3" ht="16.5" thickBot="1" x14ac:dyDescent="0.3">
      <c r="A7" s="162" t="s">
        <v>11</v>
      </c>
      <c r="B7" s="163"/>
      <c r="C7" s="164"/>
    </row>
    <row r="8" spans="1:3" ht="15.75" thickBot="1" x14ac:dyDescent="0.3">
      <c r="A8" s="3" t="s">
        <v>12</v>
      </c>
      <c r="B8" s="7" t="s">
        <v>74</v>
      </c>
      <c r="C8" s="7" t="s">
        <v>77</v>
      </c>
    </row>
    <row r="9" spans="1:3" ht="37.5" customHeight="1" thickBot="1" x14ac:dyDescent="0.3">
      <c r="A9" s="9" t="s">
        <v>40</v>
      </c>
      <c r="B9" s="29">
        <v>25.79</v>
      </c>
      <c r="C9" s="29">
        <v>25.79</v>
      </c>
    </row>
    <row r="10" spans="1:3" ht="44.25" customHeight="1" thickBot="1" x14ac:dyDescent="0.3">
      <c r="A10" s="9" t="s">
        <v>41</v>
      </c>
      <c r="B10" s="29">
        <v>16.34</v>
      </c>
      <c r="C10" s="29">
        <v>16.34</v>
      </c>
    </row>
    <row r="11" spans="1:3" ht="32.25" customHeight="1" thickBot="1" x14ac:dyDescent="0.3">
      <c r="A11" s="9" t="s">
        <v>42</v>
      </c>
      <c r="B11" s="29">
        <v>25.79</v>
      </c>
      <c r="C11" s="29">
        <v>25.79</v>
      </c>
    </row>
    <row r="12" spans="1:3" ht="33.75" customHeight="1" thickBot="1" x14ac:dyDescent="0.3">
      <c r="A12" s="9" t="s">
        <v>43</v>
      </c>
      <c r="B12" s="23">
        <v>1318.73</v>
      </c>
      <c r="C12" s="23">
        <v>1318.73</v>
      </c>
    </row>
    <row r="13" spans="1:3" ht="28.5" customHeight="1" thickBot="1" x14ac:dyDescent="0.3">
      <c r="A13" s="9" t="s">
        <v>44</v>
      </c>
      <c r="B13" s="23">
        <v>1318.73</v>
      </c>
      <c r="C13" s="23">
        <v>1318.73</v>
      </c>
    </row>
    <row r="14" spans="1:3" ht="27" customHeight="1" thickBot="1" x14ac:dyDescent="0.3">
      <c r="A14" s="153" t="s">
        <v>46</v>
      </c>
      <c r="B14" s="154"/>
      <c r="C14" s="155"/>
    </row>
    <row r="15" spans="1:3" ht="29.25" customHeight="1" thickBot="1" x14ac:dyDescent="0.3">
      <c r="A15" s="32" t="s">
        <v>33</v>
      </c>
      <c r="B15" s="29">
        <v>1.71</v>
      </c>
      <c r="C15" s="29">
        <v>1.71</v>
      </c>
    </row>
    <row r="16" spans="1:3" ht="26.25" customHeight="1" thickBot="1" x14ac:dyDescent="0.3">
      <c r="A16" s="32" t="s">
        <v>34</v>
      </c>
      <c r="B16" s="29">
        <v>1.74</v>
      </c>
      <c r="C16" s="29">
        <v>1.74</v>
      </c>
    </row>
    <row r="17" spans="1:3" ht="26.25" customHeight="1" thickBot="1" x14ac:dyDescent="0.3">
      <c r="A17" s="32" t="s">
        <v>35</v>
      </c>
      <c r="B17" s="30">
        <v>0.87</v>
      </c>
      <c r="C17" s="30">
        <v>0.87</v>
      </c>
    </row>
    <row r="18" spans="1:3" ht="27" customHeight="1" thickBot="1" x14ac:dyDescent="0.3">
      <c r="A18" s="153" t="s">
        <v>36</v>
      </c>
      <c r="B18" s="154"/>
      <c r="C18" s="155"/>
    </row>
    <row r="19" spans="1:3" ht="24.75" customHeight="1" thickBot="1" x14ac:dyDescent="0.3">
      <c r="A19" s="32" t="s">
        <v>33</v>
      </c>
      <c r="B19" s="29">
        <v>2.44</v>
      </c>
      <c r="C19" s="29">
        <v>2.44</v>
      </c>
    </row>
    <row r="20" spans="1:3" ht="28.5" customHeight="1" thickBot="1" x14ac:dyDescent="0.3">
      <c r="A20" s="32" t="s">
        <v>34</v>
      </c>
      <c r="B20" s="29">
        <v>2.4900000000000002</v>
      </c>
      <c r="C20" s="29">
        <v>2.4900000000000002</v>
      </c>
    </row>
    <row r="21" spans="1:3" ht="26.25" customHeight="1" thickBot="1" x14ac:dyDescent="0.3">
      <c r="A21" s="32" t="s">
        <v>35</v>
      </c>
      <c r="B21" s="29">
        <v>1.24</v>
      </c>
      <c r="C21" s="29">
        <v>1.24</v>
      </c>
    </row>
    <row r="22" spans="1:3" ht="17.25" customHeight="1" x14ac:dyDescent="0.25">
      <c r="A22" s="15"/>
    </row>
    <row r="23" spans="1:3" x14ac:dyDescent="0.25">
      <c r="A23" s="15" t="s">
        <v>38</v>
      </c>
    </row>
  </sheetData>
  <mergeCells count="6">
    <mergeCell ref="A14:C14"/>
    <mergeCell ref="A18:C18"/>
    <mergeCell ref="A1:C1"/>
    <mergeCell ref="B3:C3"/>
    <mergeCell ref="B4:C4"/>
    <mergeCell ref="A7:C7"/>
  </mergeCells>
  <pageMargins left="0.70866141732283472" right="0" top="0.59055118110236227" bottom="0" header="0" footer="0"/>
  <pageSetup paperSize="9" scale="93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view="pageBreakPreview" zoomScaleNormal="100" zoomScaleSheetLayoutView="100" workbookViewId="0">
      <selection activeCell="B5" sqref="B5:C5"/>
    </sheetView>
  </sheetViews>
  <sheetFormatPr defaultRowHeight="15" x14ac:dyDescent="0.25"/>
  <cols>
    <col min="1" max="1" width="34.140625" customWidth="1"/>
    <col min="2" max="2" width="28.42578125" customWidth="1"/>
    <col min="3" max="3" width="25.5703125" customWidth="1"/>
    <col min="4" max="4" width="9.140625" customWidth="1"/>
  </cols>
  <sheetData>
    <row r="1" spans="1:4" ht="37.5" customHeight="1" x14ac:dyDescent="0.25">
      <c r="A1" s="165" t="s">
        <v>69</v>
      </c>
      <c r="B1" s="165"/>
      <c r="C1" s="165"/>
    </row>
    <row r="2" spans="1:4" ht="15.75" thickBot="1" x14ac:dyDescent="0.3">
      <c r="A2" s="2"/>
    </row>
    <row r="3" spans="1:4" ht="15.75" thickBot="1" x14ac:dyDescent="0.3">
      <c r="A3" s="3" t="s">
        <v>1</v>
      </c>
      <c r="B3" s="156" t="s">
        <v>2</v>
      </c>
      <c r="C3" s="158"/>
    </row>
    <row r="4" spans="1:4" ht="48.75" customHeight="1" thickBot="1" x14ac:dyDescent="0.3">
      <c r="A4" s="31" t="s">
        <v>3</v>
      </c>
      <c r="B4" s="167" t="s">
        <v>68</v>
      </c>
      <c r="C4" s="168"/>
    </row>
    <row r="5" spans="1:4" ht="45" customHeight="1" thickBot="1" x14ac:dyDescent="0.3">
      <c r="A5" s="31" t="s">
        <v>5</v>
      </c>
      <c r="B5" s="167" t="s">
        <v>71</v>
      </c>
      <c r="C5" s="168"/>
      <c r="D5" s="28"/>
    </row>
    <row r="6" spans="1:4" ht="70.5" customHeight="1" thickBot="1" x14ac:dyDescent="0.3">
      <c r="A6" s="31" t="s">
        <v>7</v>
      </c>
      <c r="B6" s="159" t="s">
        <v>72</v>
      </c>
      <c r="C6" s="161"/>
    </row>
    <row r="7" spans="1:4" ht="16.5" thickBot="1" x14ac:dyDescent="0.3">
      <c r="A7" s="162" t="s">
        <v>11</v>
      </c>
      <c r="B7" s="163"/>
      <c r="C7" s="164"/>
    </row>
    <row r="8" spans="1:4" ht="15.75" thickBot="1" x14ac:dyDescent="0.3">
      <c r="A8" s="6" t="s">
        <v>12</v>
      </c>
      <c r="B8" s="7" t="s">
        <v>70</v>
      </c>
      <c r="C8" s="7" t="s">
        <v>73</v>
      </c>
    </row>
    <row r="9" spans="1:4" ht="37.5" customHeight="1" thickBot="1" x14ac:dyDescent="0.3">
      <c r="A9" s="9" t="s">
        <v>40</v>
      </c>
      <c r="B9" s="29">
        <v>25.79</v>
      </c>
      <c r="C9" s="29">
        <v>27.32</v>
      </c>
      <c r="D9" s="18">
        <f>C9/B9</f>
        <v>1.0593253198914308</v>
      </c>
    </row>
    <row r="10" spans="1:4" ht="44.25" customHeight="1" thickBot="1" x14ac:dyDescent="0.3">
      <c r="A10" s="9" t="s">
        <v>41</v>
      </c>
      <c r="B10" s="29">
        <v>16.34</v>
      </c>
      <c r="C10" s="29">
        <v>17.3</v>
      </c>
      <c r="D10" s="18">
        <f>C10/B10</f>
        <v>1.0587515299877601</v>
      </c>
    </row>
    <row r="11" spans="1:4" ht="32.25" customHeight="1" thickBot="1" x14ac:dyDescent="0.3">
      <c r="A11" s="9" t="s">
        <v>42</v>
      </c>
      <c r="B11" s="29">
        <v>25.79</v>
      </c>
      <c r="C11" s="29">
        <v>27.32</v>
      </c>
      <c r="D11" s="18">
        <f>C11/B11</f>
        <v>1.0593253198914308</v>
      </c>
    </row>
    <row r="12" spans="1:4" ht="33.75" customHeight="1" thickBot="1" x14ac:dyDescent="0.3">
      <c r="A12" s="9" t="s">
        <v>43</v>
      </c>
      <c r="B12" s="23">
        <v>1318.73</v>
      </c>
      <c r="C12" s="23">
        <v>1475.22</v>
      </c>
      <c r="D12" s="18">
        <f>C12/B12</f>
        <v>1.1186672025357731</v>
      </c>
    </row>
    <row r="13" spans="1:4" ht="28.5" customHeight="1" thickBot="1" x14ac:dyDescent="0.3">
      <c r="A13" s="9" t="s">
        <v>44</v>
      </c>
      <c r="B13" s="23">
        <v>1318.73</v>
      </c>
      <c r="C13" s="23">
        <v>1475.22</v>
      </c>
      <c r="D13" s="18">
        <f>C13/B13</f>
        <v>1.1186672025357731</v>
      </c>
    </row>
    <row r="14" spans="1:4" ht="27" customHeight="1" thickBot="1" x14ac:dyDescent="0.3">
      <c r="A14" s="153" t="s">
        <v>46</v>
      </c>
      <c r="B14" s="154"/>
      <c r="C14" s="155"/>
      <c r="D14" s="18"/>
    </row>
    <row r="15" spans="1:4" ht="29.25" customHeight="1" thickBot="1" x14ac:dyDescent="0.3">
      <c r="A15" s="31" t="s">
        <v>33</v>
      </c>
      <c r="B15" s="29">
        <v>1.71</v>
      </c>
      <c r="C15" s="29">
        <v>1.81</v>
      </c>
      <c r="D15" s="18">
        <f t="shared" ref="D15:D21" si="0">C15/B15</f>
        <v>1.0584795321637428</v>
      </c>
    </row>
    <row r="16" spans="1:4" ht="26.25" customHeight="1" thickBot="1" x14ac:dyDescent="0.3">
      <c r="A16" s="31" t="s">
        <v>34</v>
      </c>
      <c r="B16" s="29">
        <v>1.74</v>
      </c>
      <c r="C16" s="29">
        <v>1.84</v>
      </c>
      <c r="D16" s="18">
        <f t="shared" si="0"/>
        <v>1.0574712643678161</v>
      </c>
    </row>
    <row r="17" spans="1:4" ht="26.25" customHeight="1" thickBot="1" x14ac:dyDescent="0.3">
      <c r="A17" s="31" t="s">
        <v>35</v>
      </c>
      <c r="B17" s="30">
        <v>0.87</v>
      </c>
      <c r="C17" s="30">
        <v>0.92</v>
      </c>
      <c r="D17" s="18">
        <f t="shared" si="0"/>
        <v>1.0574712643678161</v>
      </c>
    </row>
    <row r="18" spans="1:4" ht="27" customHeight="1" thickBot="1" x14ac:dyDescent="0.3">
      <c r="A18" s="153" t="s">
        <v>36</v>
      </c>
      <c r="B18" s="154"/>
      <c r="C18" s="155"/>
      <c r="D18" s="18"/>
    </row>
    <row r="19" spans="1:4" ht="24.75" customHeight="1" thickBot="1" x14ac:dyDescent="0.3">
      <c r="A19" s="31" t="s">
        <v>33</v>
      </c>
      <c r="B19" s="29">
        <v>2.44</v>
      </c>
      <c r="C19" s="29">
        <v>2.58</v>
      </c>
      <c r="D19" s="18">
        <f t="shared" si="0"/>
        <v>1.0573770491803278</v>
      </c>
    </row>
    <row r="20" spans="1:4" ht="28.5" customHeight="1" thickBot="1" x14ac:dyDescent="0.3">
      <c r="A20" s="31" t="s">
        <v>34</v>
      </c>
      <c r="B20" s="29">
        <v>2.4900000000000002</v>
      </c>
      <c r="C20" s="29">
        <v>2.63</v>
      </c>
      <c r="D20" s="18">
        <f t="shared" si="0"/>
        <v>1.0562248995983934</v>
      </c>
    </row>
    <row r="21" spans="1:4" ht="26.25" customHeight="1" thickBot="1" x14ac:dyDescent="0.3">
      <c r="A21" s="31" t="s">
        <v>35</v>
      </c>
      <c r="B21" s="29">
        <v>1.24</v>
      </c>
      <c r="C21" s="29">
        <v>1.31</v>
      </c>
      <c r="D21" s="18">
        <f t="shared" si="0"/>
        <v>1.0564516129032258</v>
      </c>
    </row>
    <row r="22" spans="1:4" ht="17.25" customHeight="1" x14ac:dyDescent="0.25">
      <c r="A22" s="15"/>
    </row>
    <row r="23" spans="1:4" x14ac:dyDescent="0.25">
      <c r="A23" s="15" t="s">
        <v>38</v>
      </c>
    </row>
  </sheetData>
  <mergeCells count="8">
    <mergeCell ref="A14:C14"/>
    <mergeCell ref="A18:C18"/>
    <mergeCell ref="A1:C1"/>
    <mergeCell ref="B3:C3"/>
    <mergeCell ref="B4:C4"/>
    <mergeCell ref="B5:C5"/>
    <mergeCell ref="B6:C6"/>
    <mergeCell ref="A7:C7"/>
  </mergeCells>
  <pageMargins left="0.70866141732283472" right="0" top="0.59055118110236227" bottom="0" header="0" footer="0"/>
  <pageSetup paperSize="9" scale="96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view="pageBreakPreview" topLeftCell="A10" zoomScaleNormal="100" zoomScaleSheetLayoutView="100" workbookViewId="0">
      <selection sqref="A1:C1"/>
    </sheetView>
  </sheetViews>
  <sheetFormatPr defaultRowHeight="15" x14ac:dyDescent="0.25"/>
  <cols>
    <col min="1" max="1" width="34.140625" customWidth="1"/>
    <col min="2" max="2" width="28.42578125" customWidth="1"/>
    <col min="3" max="3" width="27.140625" customWidth="1"/>
    <col min="4" max="4" width="9.140625" customWidth="1"/>
  </cols>
  <sheetData>
    <row r="1" spans="1:4" ht="37.5" customHeight="1" x14ac:dyDescent="0.25">
      <c r="A1" s="165" t="s">
        <v>69</v>
      </c>
      <c r="B1" s="165"/>
      <c r="C1" s="165"/>
    </row>
    <row r="2" spans="1:4" ht="15.75" thickBot="1" x14ac:dyDescent="0.3">
      <c r="A2" s="2"/>
    </row>
    <row r="3" spans="1:4" ht="15.75" thickBot="1" x14ac:dyDescent="0.3">
      <c r="A3" s="3" t="s">
        <v>1</v>
      </c>
      <c r="B3" s="156" t="s">
        <v>2</v>
      </c>
      <c r="C3" s="158"/>
    </row>
    <row r="4" spans="1:4" ht="48.75" customHeight="1" thickBot="1" x14ac:dyDescent="0.3">
      <c r="A4" s="35" t="s">
        <v>3</v>
      </c>
      <c r="B4" s="167" t="s">
        <v>68</v>
      </c>
      <c r="C4" s="168"/>
    </row>
    <row r="5" spans="1:4" ht="45" customHeight="1" thickBot="1" x14ac:dyDescent="0.3">
      <c r="A5" s="35" t="s">
        <v>5</v>
      </c>
      <c r="B5" s="167" t="s">
        <v>71</v>
      </c>
      <c r="C5" s="168"/>
      <c r="D5" s="28"/>
    </row>
    <row r="6" spans="1:4" ht="88.9" customHeight="1" thickBot="1" x14ac:dyDescent="0.3">
      <c r="A6" s="35" t="s">
        <v>7</v>
      </c>
      <c r="B6" s="39" t="s">
        <v>72</v>
      </c>
      <c r="C6" s="47" t="s">
        <v>89</v>
      </c>
    </row>
    <row r="7" spans="1:4" ht="16.5" thickBot="1" x14ac:dyDescent="0.3">
      <c r="A7" s="162" t="s">
        <v>11</v>
      </c>
      <c r="B7" s="163"/>
      <c r="C7" s="164"/>
    </row>
    <row r="8" spans="1:4" ht="15.75" thickBot="1" x14ac:dyDescent="0.3">
      <c r="A8" s="6" t="s">
        <v>12</v>
      </c>
      <c r="B8" s="7" t="s">
        <v>73</v>
      </c>
      <c r="C8" s="7" t="s">
        <v>79</v>
      </c>
    </row>
    <row r="9" spans="1:4" ht="37.5" customHeight="1" thickBot="1" x14ac:dyDescent="0.3">
      <c r="A9" s="9" t="s">
        <v>40</v>
      </c>
      <c r="B9" s="37">
        <v>27.32</v>
      </c>
      <c r="C9" s="37">
        <v>27.88</v>
      </c>
      <c r="D9" s="18">
        <f>C9/B9</f>
        <v>1.0204978038067349</v>
      </c>
    </row>
    <row r="10" spans="1:4" ht="44.25" customHeight="1" thickBot="1" x14ac:dyDescent="0.3">
      <c r="A10" s="9" t="s">
        <v>41</v>
      </c>
      <c r="B10" s="37">
        <v>17.3</v>
      </c>
      <c r="C10" s="37">
        <v>18.2</v>
      </c>
      <c r="D10" s="18">
        <f>C10/B10</f>
        <v>1.052023121387283</v>
      </c>
    </row>
    <row r="11" spans="1:4" ht="32.25" customHeight="1" thickBot="1" x14ac:dyDescent="0.3">
      <c r="A11" s="9" t="s">
        <v>42</v>
      </c>
      <c r="B11" s="37">
        <v>27.32</v>
      </c>
      <c r="C11" s="37">
        <v>27.88</v>
      </c>
      <c r="D11" s="18">
        <f>C11/B11</f>
        <v>1.0204978038067349</v>
      </c>
    </row>
    <row r="12" spans="1:4" ht="33.75" customHeight="1" thickBot="1" x14ac:dyDescent="0.3">
      <c r="A12" s="9" t="s">
        <v>43</v>
      </c>
      <c r="B12" s="38">
        <v>1475.22</v>
      </c>
      <c r="C12" s="38">
        <v>1424.72</v>
      </c>
      <c r="D12" s="18">
        <f>C12/B12</f>
        <v>0.96576781768143061</v>
      </c>
    </row>
    <row r="13" spans="1:4" ht="28.5" customHeight="1" thickBot="1" x14ac:dyDescent="0.3">
      <c r="A13" s="9" t="s">
        <v>44</v>
      </c>
      <c r="B13" s="38">
        <v>1475.22</v>
      </c>
      <c r="C13" s="38">
        <v>1424.72</v>
      </c>
      <c r="D13" s="18">
        <f>C13/B13</f>
        <v>0.96576781768143061</v>
      </c>
    </row>
    <row r="14" spans="1:4" ht="27" customHeight="1" thickBot="1" x14ac:dyDescent="0.3">
      <c r="A14" s="153" t="s">
        <v>46</v>
      </c>
      <c r="B14" s="154"/>
      <c r="C14" s="155"/>
      <c r="D14" s="18"/>
    </row>
    <row r="15" spans="1:4" ht="29.25" customHeight="1" thickBot="1" x14ac:dyDescent="0.3">
      <c r="A15" s="35" t="s">
        <v>33</v>
      </c>
      <c r="B15" s="37">
        <v>1.81</v>
      </c>
      <c r="C15" s="37">
        <v>1.81</v>
      </c>
      <c r="D15" s="18">
        <f t="shared" ref="D15:D21" si="0">C15/B15</f>
        <v>1</v>
      </c>
    </row>
    <row r="16" spans="1:4" ht="26.25" customHeight="1" thickBot="1" x14ac:dyDescent="0.3">
      <c r="A16" s="35" t="s">
        <v>34</v>
      </c>
      <c r="B16" s="37">
        <v>1.84</v>
      </c>
      <c r="C16" s="37">
        <v>1.84</v>
      </c>
      <c r="D16" s="18">
        <f t="shared" si="0"/>
        <v>1</v>
      </c>
    </row>
    <row r="17" spans="1:4" ht="26.25" customHeight="1" thickBot="1" x14ac:dyDescent="0.3">
      <c r="A17" s="35" t="s">
        <v>35</v>
      </c>
      <c r="B17" s="37">
        <v>0.92</v>
      </c>
      <c r="C17" s="37">
        <v>0.92</v>
      </c>
      <c r="D17" s="18">
        <f t="shared" si="0"/>
        <v>1</v>
      </c>
    </row>
    <row r="18" spans="1:4" ht="27" customHeight="1" thickBot="1" x14ac:dyDescent="0.3">
      <c r="A18" s="153" t="s">
        <v>36</v>
      </c>
      <c r="B18" s="154"/>
      <c r="C18" s="155"/>
      <c r="D18" s="18"/>
    </row>
    <row r="19" spans="1:4" ht="24.75" customHeight="1" thickBot="1" x14ac:dyDescent="0.3">
      <c r="A19" s="35" t="s">
        <v>33</v>
      </c>
      <c r="B19" s="37">
        <v>2.58</v>
      </c>
      <c r="C19" s="37">
        <v>2.58</v>
      </c>
      <c r="D19" s="18">
        <f t="shared" si="0"/>
        <v>1</v>
      </c>
    </row>
    <row r="20" spans="1:4" ht="28.5" customHeight="1" thickBot="1" x14ac:dyDescent="0.3">
      <c r="A20" s="35" t="s">
        <v>34</v>
      </c>
      <c r="B20" s="37">
        <v>2.63</v>
      </c>
      <c r="C20" s="37">
        <v>2.63</v>
      </c>
      <c r="D20" s="18">
        <f t="shared" si="0"/>
        <v>1</v>
      </c>
    </row>
    <row r="21" spans="1:4" ht="26.25" customHeight="1" thickBot="1" x14ac:dyDescent="0.3">
      <c r="A21" s="35" t="s">
        <v>35</v>
      </c>
      <c r="B21" s="37">
        <v>1.31</v>
      </c>
      <c r="C21" s="37">
        <v>1.31</v>
      </c>
      <c r="D21" s="18">
        <f t="shared" si="0"/>
        <v>1</v>
      </c>
    </row>
    <row r="22" spans="1:4" ht="17.25" customHeight="1" x14ac:dyDescent="0.25">
      <c r="A22" s="15"/>
    </row>
    <row r="23" spans="1:4" x14ac:dyDescent="0.25">
      <c r="A23" s="15" t="s">
        <v>38</v>
      </c>
    </row>
  </sheetData>
  <mergeCells count="7">
    <mergeCell ref="A14:C14"/>
    <mergeCell ref="A18:C18"/>
    <mergeCell ref="A1:C1"/>
    <mergeCell ref="B3:C3"/>
    <mergeCell ref="B4:C4"/>
    <mergeCell ref="B5:C5"/>
    <mergeCell ref="A7:C7"/>
  </mergeCells>
  <pageMargins left="0.70866141732283472" right="0" top="0.59055118110236227" bottom="0" header="0" footer="0"/>
  <pageSetup paperSize="9" scale="95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view="pageBreakPreview" zoomScaleNormal="100" zoomScaleSheetLayoutView="100" workbookViewId="0">
      <selection activeCell="B4" sqref="B4:C4"/>
    </sheetView>
  </sheetViews>
  <sheetFormatPr defaultRowHeight="15" x14ac:dyDescent="0.25"/>
  <cols>
    <col min="1" max="1" width="36.28515625" customWidth="1"/>
    <col min="2" max="2" width="28.42578125" customWidth="1"/>
    <col min="3" max="3" width="25.5703125" customWidth="1"/>
    <col min="4" max="4" width="9.140625" customWidth="1"/>
  </cols>
  <sheetData>
    <row r="1" spans="1:4" ht="37.5" customHeight="1" x14ac:dyDescent="0.25">
      <c r="A1" s="165" t="s">
        <v>81</v>
      </c>
      <c r="B1" s="165"/>
      <c r="C1" s="165"/>
    </row>
    <row r="2" spans="1:4" ht="15.75" thickBot="1" x14ac:dyDescent="0.3">
      <c r="A2" s="2"/>
    </row>
    <row r="3" spans="1:4" ht="15.75" thickBot="1" x14ac:dyDescent="0.3">
      <c r="A3" s="3" t="s">
        <v>1</v>
      </c>
      <c r="B3" s="156" t="s">
        <v>2</v>
      </c>
      <c r="C3" s="158"/>
    </row>
    <row r="4" spans="1:4" ht="36.6" customHeight="1" thickBot="1" x14ac:dyDescent="0.3">
      <c r="A4" s="36" t="s">
        <v>3</v>
      </c>
      <c r="B4" s="167" t="s">
        <v>85</v>
      </c>
      <c r="C4" s="168"/>
    </row>
    <row r="5" spans="1:4" ht="36.6" customHeight="1" thickBot="1" x14ac:dyDescent="0.3">
      <c r="A5" s="36" t="s">
        <v>5</v>
      </c>
      <c r="B5" s="167" t="s">
        <v>86</v>
      </c>
      <c r="C5" s="168"/>
      <c r="D5" s="28"/>
    </row>
    <row r="6" spans="1:4" ht="67.150000000000006" customHeight="1" thickBot="1" x14ac:dyDescent="0.3">
      <c r="A6" s="36" t="s">
        <v>7</v>
      </c>
      <c r="B6" s="171" t="s">
        <v>89</v>
      </c>
      <c r="C6" s="172"/>
    </row>
    <row r="7" spans="1:4" ht="16.5" thickBot="1" x14ac:dyDescent="0.3">
      <c r="A7" s="162" t="s">
        <v>11</v>
      </c>
      <c r="B7" s="163"/>
      <c r="C7" s="164"/>
    </row>
    <row r="8" spans="1:4" s="42" customFormat="1" ht="15.75" thickBot="1" x14ac:dyDescent="0.3">
      <c r="A8" s="40" t="s">
        <v>12</v>
      </c>
      <c r="B8" s="41" t="s">
        <v>79</v>
      </c>
      <c r="C8" s="41" t="s">
        <v>80</v>
      </c>
    </row>
    <row r="9" spans="1:4" ht="28.5" customHeight="1" thickBot="1" x14ac:dyDescent="0.3">
      <c r="A9" s="9" t="s">
        <v>40</v>
      </c>
      <c r="B9" s="37">
        <v>27.32</v>
      </c>
      <c r="C9" s="37">
        <v>33.29</v>
      </c>
      <c r="D9" s="18">
        <f>C9/B9</f>
        <v>1.2185212298682284</v>
      </c>
    </row>
    <row r="10" spans="1:4" ht="28.5" customHeight="1" thickBot="1" x14ac:dyDescent="0.3">
      <c r="A10" s="9" t="s">
        <v>41</v>
      </c>
      <c r="B10" s="37">
        <v>17.3</v>
      </c>
      <c r="C10" s="37">
        <v>25.57</v>
      </c>
      <c r="D10" s="18">
        <f>C10/B10</f>
        <v>1.4780346820809249</v>
      </c>
    </row>
    <row r="11" spans="1:4" ht="32.25" customHeight="1" thickBot="1" x14ac:dyDescent="0.3">
      <c r="A11" s="9" t="s">
        <v>42</v>
      </c>
      <c r="B11" s="37">
        <v>27.32</v>
      </c>
      <c r="C11" s="37">
        <v>33.29</v>
      </c>
      <c r="D11" s="18">
        <f>C11/B11</f>
        <v>1.2185212298682284</v>
      </c>
    </row>
    <row r="12" spans="1:4" ht="33.75" customHeight="1" thickBot="1" x14ac:dyDescent="0.3">
      <c r="A12" s="9" t="s">
        <v>43</v>
      </c>
      <c r="B12" s="38">
        <v>1475.22</v>
      </c>
      <c r="C12" s="38">
        <v>1610.68</v>
      </c>
      <c r="D12" s="18">
        <f>C12/B12</f>
        <v>1.091823592413335</v>
      </c>
    </row>
    <row r="13" spans="1:4" ht="28.5" customHeight="1" thickBot="1" x14ac:dyDescent="0.3">
      <c r="A13" s="9" t="s">
        <v>44</v>
      </c>
      <c r="B13" s="38">
        <v>1475.22</v>
      </c>
      <c r="C13" s="38">
        <v>1610.68</v>
      </c>
      <c r="D13" s="18">
        <f>C13/B13</f>
        <v>1.091823592413335</v>
      </c>
    </row>
    <row r="14" spans="1:4" ht="27" customHeight="1" thickBot="1" x14ac:dyDescent="0.3">
      <c r="A14" s="153" t="s">
        <v>46</v>
      </c>
      <c r="B14" s="154"/>
      <c r="C14" s="155"/>
      <c r="D14" s="18"/>
    </row>
    <row r="15" spans="1:4" ht="29.25" customHeight="1" thickBot="1" x14ac:dyDescent="0.3">
      <c r="A15" s="36" t="s">
        <v>33</v>
      </c>
      <c r="B15" s="37">
        <v>1.81</v>
      </c>
      <c r="C15" s="37">
        <v>1.88</v>
      </c>
      <c r="D15" s="18">
        <f>C15/B15</f>
        <v>1.0386740331491713</v>
      </c>
    </row>
    <row r="16" spans="1:4" ht="26.25" customHeight="1" thickBot="1" x14ac:dyDescent="0.3">
      <c r="A16" s="36" t="s">
        <v>34</v>
      </c>
      <c r="B16" s="37">
        <v>1.84</v>
      </c>
      <c r="C16" s="37">
        <v>1.91</v>
      </c>
      <c r="D16" s="18">
        <f>C16/B16</f>
        <v>1.0380434782608694</v>
      </c>
    </row>
    <row r="17" spans="1:4" ht="26.25" customHeight="1" thickBot="1" x14ac:dyDescent="0.3">
      <c r="A17" s="36" t="s">
        <v>35</v>
      </c>
      <c r="B17" s="37">
        <v>0.92</v>
      </c>
      <c r="C17" s="37">
        <v>0.95</v>
      </c>
      <c r="D17" s="18">
        <f>C17/B17</f>
        <v>1.0326086956521738</v>
      </c>
    </row>
    <row r="18" spans="1:4" ht="27" customHeight="1" thickBot="1" x14ac:dyDescent="0.3">
      <c r="A18" s="153" t="s">
        <v>36</v>
      </c>
      <c r="B18" s="154"/>
      <c r="C18" s="155"/>
      <c r="D18" s="18"/>
    </row>
    <row r="19" spans="1:4" ht="24.75" customHeight="1" thickBot="1" x14ac:dyDescent="0.3">
      <c r="A19" s="36" t="s">
        <v>33</v>
      </c>
      <c r="B19" s="37">
        <v>2.58</v>
      </c>
      <c r="C19" s="37">
        <v>2.68</v>
      </c>
      <c r="D19" s="18">
        <f>C19/B19</f>
        <v>1.0387596899224807</v>
      </c>
    </row>
    <row r="20" spans="1:4" ht="28.5" customHeight="1" thickBot="1" x14ac:dyDescent="0.3">
      <c r="A20" s="36" t="s">
        <v>34</v>
      </c>
      <c r="B20" s="37">
        <v>2.63</v>
      </c>
      <c r="C20" s="37">
        <v>2.73</v>
      </c>
      <c r="D20" s="18">
        <f>C20/B20</f>
        <v>1.038022813688213</v>
      </c>
    </row>
    <row r="21" spans="1:4" ht="26.25" customHeight="1" thickBot="1" x14ac:dyDescent="0.3">
      <c r="A21" s="36" t="s">
        <v>35</v>
      </c>
      <c r="B21" s="37">
        <v>1.31</v>
      </c>
      <c r="C21" s="37">
        <v>1.36</v>
      </c>
      <c r="D21" s="18">
        <f>C21/B21</f>
        <v>1.0381679389312977</v>
      </c>
    </row>
    <row r="22" spans="1:4" ht="17.25" customHeight="1" x14ac:dyDescent="0.25">
      <c r="A22" s="15"/>
    </row>
    <row r="23" spans="1:4" s="43" customFormat="1" ht="17.25" customHeight="1" x14ac:dyDescent="0.25">
      <c r="A23" s="45" t="s">
        <v>83</v>
      </c>
    </row>
    <row r="24" spans="1:4" s="43" customFormat="1" ht="21" customHeight="1" x14ac:dyDescent="0.25">
      <c r="A24" s="44" t="s">
        <v>82</v>
      </c>
    </row>
    <row r="25" spans="1:4" s="43" customFormat="1" ht="21" customHeight="1" x14ac:dyDescent="0.25">
      <c r="A25" s="43" t="s">
        <v>87</v>
      </c>
    </row>
    <row r="26" spans="1:4" s="43" customFormat="1" ht="21" customHeight="1" x14ac:dyDescent="0.25">
      <c r="A26" s="43" t="s">
        <v>84</v>
      </c>
    </row>
    <row r="27" spans="1:4" s="43" customFormat="1" ht="21" customHeight="1" x14ac:dyDescent="0.25">
      <c r="A27" s="43" t="s">
        <v>88</v>
      </c>
    </row>
    <row r="28" spans="1:4" s="43" customFormat="1" x14ac:dyDescent="0.25"/>
    <row r="29" spans="1:4" s="43" customFormat="1" x14ac:dyDescent="0.25">
      <c r="D29" s="46" t="s">
        <v>38</v>
      </c>
    </row>
  </sheetData>
  <mergeCells count="8">
    <mergeCell ref="A18:C18"/>
    <mergeCell ref="A1:C1"/>
    <mergeCell ref="B3:C3"/>
    <mergeCell ref="B4:C4"/>
    <mergeCell ref="B5:C5"/>
    <mergeCell ref="A7:C7"/>
    <mergeCell ref="A14:C14"/>
    <mergeCell ref="B6:C6"/>
  </mergeCells>
  <pageMargins left="0.70866141732283472" right="0" top="0.59055118110236227" bottom="0" header="0" footer="0"/>
  <pageSetup paperSize="9" scale="94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14</vt:i4>
      </vt:variant>
    </vt:vector>
  </HeadingPairs>
  <TitlesOfParts>
    <vt:vector size="30" baseType="lpstr">
      <vt:lpstr>2012год</vt:lpstr>
      <vt:lpstr>09.2012г.</vt:lpstr>
      <vt:lpstr>2013год </vt:lpstr>
      <vt:lpstr>2014год </vt:lpstr>
      <vt:lpstr>2015год </vt:lpstr>
      <vt:lpstr>перех.пер 15-16</vt:lpstr>
      <vt:lpstr>2016год</vt:lpstr>
      <vt:lpstr>перех.пер 16-17</vt:lpstr>
      <vt:lpstr>2017год</vt:lpstr>
      <vt:lpstr>2017год (новое с 01.07)</vt:lpstr>
      <vt:lpstr>2017год (новое с 01.07изм норм)</vt:lpstr>
      <vt:lpstr>2018год (новое с 01.01.18)</vt:lpstr>
      <vt:lpstr>2019</vt:lpstr>
      <vt:lpstr>2020год</vt:lpstr>
      <vt:lpstr>2021 год</vt:lpstr>
      <vt:lpstr>2015-2020</vt:lpstr>
      <vt:lpstr>'09.2012г.'!Область_печати</vt:lpstr>
      <vt:lpstr>'2013год '!Область_печати</vt:lpstr>
      <vt:lpstr>'2014год '!Область_печати</vt:lpstr>
      <vt:lpstr>'2015-2020'!Область_печати</vt:lpstr>
      <vt:lpstr>'2015год '!Область_печати</vt:lpstr>
      <vt:lpstr>'2016год'!Область_печати</vt:lpstr>
      <vt:lpstr>'2017год'!Область_печати</vt:lpstr>
      <vt:lpstr>'2017год (новое с 01.07)'!Область_печати</vt:lpstr>
      <vt:lpstr>'2017год (новое с 01.07изм норм)'!Область_печати</vt:lpstr>
      <vt:lpstr>'2018год (новое с 01.01.18)'!Область_печати</vt:lpstr>
      <vt:lpstr>'2019'!Область_печати</vt:lpstr>
      <vt:lpstr>'2020год'!Область_печати</vt:lpstr>
      <vt:lpstr>'перех.пер 15-16'!Область_печати</vt:lpstr>
      <vt:lpstr>'перех.пер 16-17'!Область_печати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2021-02-20T06:47:27Z</dcterms:modified>
</cp:coreProperties>
</file>